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690" windowHeight="6540" tabRatio="604" activeTab="0"/>
  </bookViews>
  <sheets>
    <sheet name="бюджет 2016" sheetId="1" r:id="rId1"/>
  </sheets>
  <definedNames/>
  <calcPr fullCalcOnLoad="1"/>
</workbook>
</file>

<file path=xl/sharedStrings.xml><?xml version="1.0" encoding="utf-8"?>
<sst xmlns="http://schemas.openxmlformats.org/spreadsheetml/2006/main" count="227" uniqueCount="182">
  <si>
    <t>010116</t>
  </si>
  <si>
    <t>Органи місцевого самоврядування</t>
  </si>
  <si>
    <t>070303</t>
  </si>
  <si>
    <t>130107</t>
  </si>
  <si>
    <t>090302</t>
  </si>
  <si>
    <t>090303</t>
  </si>
  <si>
    <t>090304</t>
  </si>
  <si>
    <t>090305</t>
  </si>
  <si>
    <t>090405</t>
  </si>
  <si>
    <t>090412</t>
  </si>
  <si>
    <t>Благоустрій міст</t>
  </si>
  <si>
    <t>Відділ культури</t>
  </si>
  <si>
    <t>130102</t>
  </si>
  <si>
    <t>130112</t>
  </si>
  <si>
    <t>Інші видатки</t>
  </si>
  <si>
    <t>250102</t>
  </si>
  <si>
    <t>150101</t>
  </si>
  <si>
    <t>Капітальні вкладення</t>
  </si>
  <si>
    <t>240604</t>
  </si>
  <si>
    <t>Управління ЖКГ</t>
  </si>
  <si>
    <t>Управління НС та ЦЗН</t>
  </si>
  <si>
    <t>Відділ капітального будівництва</t>
  </si>
  <si>
    <t>090306</t>
  </si>
  <si>
    <t>090401</t>
  </si>
  <si>
    <t>091300</t>
  </si>
  <si>
    <t>Відділ у справах сім"ї та молоді</t>
  </si>
  <si>
    <t>091103</t>
  </si>
  <si>
    <t>090203</t>
  </si>
  <si>
    <t>090201</t>
  </si>
  <si>
    <t>090204</t>
  </si>
  <si>
    <t>090207</t>
  </si>
  <si>
    <t>090208</t>
  </si>
  <si>
    <t>090209</t>
  </si>
  <si>
    <t>170602</t>
  </si>
  <si>
    <t>Допомога на дітей одиноким матерям</t>
  </si>
  <si>
    <t>Проведення навчально-тренувальних зборів і змагань</t>
  </si>
  <si>
    <t>Управління освіти і науки</t>
  </si>
  <si>
    <t>091204</t>
  </si>
  <si>
    <t>Управління містобудування та архітектури</t>
  </si>
  <si>
    <t>грн.</t>
  </si>
  <si>
    <t>091209</t>
  </si>
  <si>
    <t>180404</t>
  </si>
  <si>
    <t>Управління соціального захисту населення</t>
  </si>
  <si>
    <t>090210</t>
  </si>
  <si>
    <t>070101</t>
  </si>
  <si>
    <t>Дошкільні заклади освіти</t>
  </si>
  <si>
    <t>070201</t>
  </si>
  <si>
    <t>070202</t>
  </si>
  <si>
    <t>070304</t>
  </si>
  <si>
    <t>070401</t>
  </si>
  <si>
    <t>070802</t>
  </si>
  <si>
    <t>070804</t>
  </si>
  <si>
    <t>070806</t>
  </si>
  <si>
    <t>Інші заклади освіти</t>
  </si>
  <si>
    <t>080101</t>
  </si>
  <si>
    <t>Лікарні</t>
  </si>
  <si>
    <t>080203</t>
  </si>
  <si>
    <t>080300</t>
  </si>
  <si>
    <t>080500</t>
  </si>
  <si>
    <t>Загальні і спеціалізовані стоматологічні поліклініки</t>
  </si>
  <si>
    <t>081002</t>
  </si>
  <si>
    <t>Інші заходи по охороні здоров"я</t>
  </si>
  <si>
    <t>091101</t>
  </si>
  <si>
    <t>091102</t>
  </si>
  <si>
    <t>091105</t>
  </si>
  <si>
    <t>Утримання клубів підлітків за місцем проживання</t>
  </si>
  <si>
    <t>091106</t>
  </si>
  <si>
    <t>Бібліотеки</t>
  </si>
  <si>
    <t>110103</t>
  </si>
  <si>
    <t>110201</t>
  </si>
  <si>
    <t>110205</t>
  </si>
  <si>
    <t>110502</t>
  </si>
  <si>
    <t>100203</t>
  </si>
  <si>
    <t>090307</t>
  </si>
  <si>
    <t>Тимчасова державна допомога дітям</t>
  </si>
  <si>
    <t>Інша діяльність у сфері охорони навколишнього природного середовища</t>
  </si>
  <si>
    <t>Державна соціальна допомога інвалідам з дитинства та дітям-інвалідам</t>
  </si>
  <si>
    <t>250404</t>
  </si>
  <si>
    <t>090214</t>
  </si>
  <si>
    <t>070808</t>
  </si>
  <si>
    <t>з них</t>
  </si>
  <si>
    <t>070807</t>
  </si>
  <si>
    <t>Інші освітні програми</t>
  </si>
  <si>
    <t>Відділ з питань фізичної культури та спорту</t>
  </si>
  <si>
    <t>Служба у справах дітей</t>
  </si>
  <si>
    <t>090308</t>
  </si>
  <si>
    <t>Допомога при усиновленні дитини</t>
  </si>
  <si>
    <t>240900</t>
  </si>
  <si>
    <t>Цільові фонди</t>
  </si>
  <si>
    <t>090215</t>
  </si>
  <si>
    <t xml:space="preserve"> </t>
  </si>
  <si>
    <t>Управління охорони здоров"я</t>
  </si>
  <si>
    <t>090802</t>
  </si>
  <si>
    <t>Пільги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</si>
  <si>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</si>
  <si>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</si>
  <si>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</si>
  <si>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Державна соціальна допомога малозабезпеченим сім'ям</t>
  </si>
  <si>
    <t>Субсидії населенню для відшкодування витрат на оплату житлово-комунальних послуг</t>
  </si>
  <si>
    <t>Компенсаційні виплати на пільговий проїзд електротранспортом окремим категоріям громадян</t>
  </si>
  <si>
    <t xml:space="preserve"> Додаток  3</t>
  </si>
  <si>
    <t xml:space="preserve"> до рішення  міської ради </t>
  </si>
  <si>
    <t>091205</t>
  </si>
  <si>
    <t>130115</t>
  </si>
  <si>
    <t>Центр "Спорт для всіх" та заходи з фізичної культури</t>
  </si>
  <si>
    <t>090700</t>
  </si>
  <si>
    <t>Утримання закладів, що надають соціальні послуги дітям, які опинилися в складних життєвих обставинах</t>
  </si>
  <si>
    <t>Виплати грошової компенсації фізичним особам, які надають соціальні послуги громадянам похилого віку, інвалдам, дітям-інвалідам, хворим які не здатні до самообслуговування і потребують сторонньої допомоги</t>
  </si>
  <si>
    <t>Інші видатки на соціальний захист населення</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</si>
  <si>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</si>
  <si>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</si>
  <si>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r>
      <t>Утримання центрів соціальних служб для сім</t>
    </r>
    <r>
      <rPr>
        <sz val="9"/>
        <rFont val="Arial Cyr"/>
        <family val="0"/>
      </rPr>
      <t>’</t>
    </r>
    <r>
      <rPr>
        <sz val="9"/>
        <rFont val="Arial Cyr"/>
        <family val="2"/>
      </rPr>
      <t>ї, дітей та молоді</t>
    </r>
  </si>
  <si>
    <r>
      <t>Програми і заходи центрів соціальних служб для сім</t>
    </r>
    <r>
      <rPr>
        <sz val="9"/>
        <rFont val="Arial Cyr"/>
        <family val="0"/>
      </rPr>
      <t>’</t>
    </r>
    <r>
      <rPr>
        <sz val="9"/>
        <rFont val="Arial Cyr"/>
        <family val="2"/>
      </rPr>
      <t>ї, дітей та молоді</t>
    </r>
  </si>
  <si>
    <t>Соціальні програми і заходи державних органів у справах молоді</t>
  </si>
  <si>
    <t>Інші програми соціального захисту дітей</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</si>
  <si>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</si>
  <si>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</si>
  <si>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охорони,ветеранам Державної крімінально-виконавчої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крімінально-виконавчої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крімінально-виконавчої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крімінально- </t>
  </si>
  <si>
    <t>Допомога у зв'язку з вагітністю і пологами</t>
  </si>
  <si>
    <t>Допомога при народженні дитини</t>
  </si>
  <si>
    <t>Допомога на дітей, над якими встановлено опіку чи піклування</t>
  </si>
  <si>
    <r>
      <t>Дитячі будинки (в т.ч. сімейного типу, прийомні сім</t>
    </r>
    <r>
      <rPr>
        <sz val="9"/>
        <rFont val="Arial Cyr"/>
        <family val="0"/>
      </rPr>
      <t>’</t>
    </r>
    <r>
      <rPr>
        <sz val="9"/>
        <rFont val="Arial Cyr"/>
        <family val="2"/>
      </rPr>
      <t>ї)</t>
    </r>
  </si>
  <si>
    <t>091108</t>
  </si>
  <si>
    <t>Програми та заходи з відпочинку дітей</t>
  </si>
  <si>
    <t>090212</t>
  </si>
  <si>
    <t>Пільги на медичне обслуговування громадян, які постраждали внаслідок Чорнобильської катастрофи</t>
  </si>
  <si>
    <t>091206</t>
  </si>
  <si>
    <t>080800</t>
  </si>
  <si>
    <t>Центри первинної медичної (медико-санітарної) допомоги</t>
  </si>
  <si>
    <t>081007</t>
  </si>
  <si>
    <t>Програми і централізовані заходи боротьби з туберкульозом</t>
  </si>
  <si>
    <t>Перинатальні центри, пологові будинки</t>
  </si>
  <si>
    <t>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віськовослужбовців, які загинули (померли) або пропали безвісті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</si>
  <si>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 57 Закону України "Про освіту" на безоплатне користування житлом, опаленням та освітленням</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</si>
  <si>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</si>
  <si>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Секретар міської ради</t>
  </si>
  <si>
    <t>130110</t>
  </si>
  <si>
    <t>Фінансова підтримка спортивних споруд</t>
  </si>
  <si>
    <t>Управління комунальної власності та концесії</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</si>
  <si>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</si>
  <si>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</si>
  <si>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r>
      <t>Найменування
згідно з типовою відомчою/типовою програмною</t>
    </r>
    <r>
      <rPr>
        <vertAlign val="superscript"/>
        <sz val="10"/>
        <rFont val="Times New Roman"/>
        <family val="1"/>
      </rPr>
      <t>2</t>
    </r>
    <r>
      <rPr>
        <sz val="10"/>
        <rFont val="Times New Roman"/>
        <family val="1"/>
      </rPr>
      <t>/тимчасовою класифікацією видатків та кредитування місцевого бюджету</t>
    </r>
  </si>
  <si>
    <t>Загальний фонд</t>
  </si>
  <si>
    <t>Спеціальний фонд</t>
  </si>
  <si>
    <t>Разом</t>
  </si>
  <si>
    <t>Всього</t>
  </si>
  <si>
    <t>видатки споживання</t>
  </si>
  <si>
    <t>видатки розвитку</t>
  </si>
  <si>
    <t>оплата праці</t>
  </si>
  <si>
    <t>комунальні послуги та енергоносії</t>
  </si>
  <si>
    <t>бюджет розвитку</t>
  </si>
  <si>
    <t>Виконавчий комітет міської ради</t>
  </si>
  <si>
    <t>Міське фінасове управління</t>
  </si>
  <si>
    <t>Резервний фонд</t>
  </si>
  <si>
    <t>090413</t>
  </si>
  <si>
    <t>Допомога на догляд за інвалідом І чи ІІ групи внаслідок психічного розладу</t>
  </si>
  <si>
    <t>Компенсаційні виплати на пільговий проїзд окремих категорій громадян на залізничому транспорті</t>
  </si>
  <si>
    <t>170302</t>
  </si>
  <si>
    <t>Допомога дітям-сиротам та дітям, позбавлених батьківського піклування, яким виповнилось 18 років</t>
  </si>
  <si>
    <t>Всього видатків:</t>
  </si>
  <si>
    <t xml:space="preserve">                                               Розподіл видатків бюджету м.Біла Церква на 2016 рік</t>
  </si>
  <si>
    <t>Б.М.Смуток</t>
  </si>
  <si>
    <t>070501</t>
  </si>
  <si>
    <t>Професійно-технічні заклади освіти</t>
  </si>
  <si>
    <t>090406</t>
  </si>
  <si>
    <t>Субсидії населенню для відшкодування витрат на придбання твердого палива та скрапленого газу</t>
  </si>
  <si>
    <t>Підтримка малого та середнього підприємництва</t>
  </si>
  <si>
    <t>Загальноосвітні школи, спеціалізовані школи, ліцеї, гімназії, колегіуми</t>
  </si>
  <si>
    <t>Позашкільні заклади освіти, заходи із позашкільної роботи з дітьми</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</si>
  <si>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Чорн.катастрофи</t>
  </si>
  <si>
    <t>Філармонії, музичні колективи і ансамблі та інші мистецькі заклади та заходи</t>
  </si>
  <si>
    <t>Школи естетичного виховання дітей</t>
  </si>
  <si>
    <t>Інші культурно-освітні заклади та заходи</t>
  </si>
  <si>
    <t xml:space="preserve"> від    12.01.2016 р. № 27-04 -VІІ </t>
  </si>
  <si>
    <t>Вечірні (змінні) школи</t>
  </si>
  <si>
    <t>Спеціальні загальноосвітні школи-інтернати, школи та інші заклади для дітей з вадами у фізичному та розумовому розвитку</t>
  </si>
  <si>
    <t>Методична робота, інші заходи у сфері народної освіти</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</si>
  <si>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</si>
  <si>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</si>
  <si>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Поліклініки і амбулаторії ( крім спеціалізованих поліклінік та загальних і спеціалізованих стоматологічних поліклінік)</t>
  </si>
  <si>
    <t>Допомога до досягнення дитиною трирічного віку</t>
  </si>
  <si>
    <t>Центри соціальної реабілітації дітей-інвалідів, центри професійної реабілітації інвалідів</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</si>
</sst>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00"/>
  </numFmts>
  <fonts count="52">
    <font>
      <sz val="10"/>
      <name val="Arial Cyr"/>
      <family val="0"/>
    </font>
    <font>
      <b/>
      <sz val="8"/>
      <name val="Arial Cyr"/>
      <family val="2"/>
    </font>
    <font>
      <b/>
      <sz val="10"/>
      <name val="Arial Cyr"/>
      <family val="2"/>
    </font>
    <font>
      <sz val="8"/>
      <name val="Arial Cyr"/>
      <family val="2"/>
    </font>
    <font>
      <sz val="12"/>
      <name val="Arial Cyr"/>
      <family val="2"/>
    </font>
    <font>
      <b/>
      <i/>
      <sz val="12"/>
      <name val="Arial Cyr"/>
      <family val="2"/>
    </font>
    <font>
      <sz val="9"/>
      <name val="Arial Cyr"/>
      <family val="2"/>
    </font>
    <font>
      <u val="single"/>
      <sz val="10"/>
      <color indexed="12"/>
      <name val="Arial Cyr"/>
      <family val="0"/>
    </font>
    <font>
      <u val="single"/>
      <sz val="10"/>
      <color indexed="36"/>
      <name val="Arial Cyr"/>
      <family val="0"/>
    </font>
    <font>
      <b/>
      <sz val="9"/>
      <name val="Arial Cyr"/>
      <family val="0"/>
    </font>
    <font>
      <sz val="9"/>
      <color indexed="10"/>
      <name val="Arial Cyr"/>
      <family val="2"/>
    </font>
    <font>
      <sz val="10"/>
      <color indexed="10"/>
      <name val="Arial Cyr"/>
      <family val="0"/>
    </font>
    <font>
      <sz val="8"/>
      <name val="Times New Roman"/>
      <family val="1"/>
    </font>
    <font>
      <sz val="10"/>
      <name val="Times New Roman"/>
      <family val="1"/>
    </font>
    <font>
      <vertAlign val="superscript"/>
      <sz val="10"/>
      <name val="Times New Roman"/>
      <family val="1"/>
    </font>
    <font>
      <sz val="12"/>
      <name val="Times New Roman"/>
      <family val="1"/>
    </font>
    <font>
      <i/>
      <sz val="10"/>
      <name val="Times New Roman"/>
      <family val="1"/>
    </font>
    <font>
      <i/>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style="thin"/>
      <top>
        <color indexed="63"/>
      </top>
      <bottom>
        <color indexed="63"/>
      </bottom>
    </border>
    <border>
      <left style="medium"/>
      <right>
        <color indexed="63"/>
      </right>
      <top style="medium"/>
      <bottom style="medium"/>
    </border>
    <border>
      <left style="medium"/>
      <right style="thin"/>
      <top style="medium"/>
      <bottom style="medium"/>
    </border>
    <border>
      <left style="thin"/>
      <right style="thin"/>
      <top style="medium"/>
      <bottom>
        <color indexed="63"/>
      </bottom>
    </border>
    <border>
      <left>
        <color indexed="63"/>
      </left>
      <right>
        <color indexed="63"/>
      </right>
      <top style="medium"/>
      <bottom style="medium"/>
    </border>
    <border>
      <left style="thin"/>
      <right style="medium"/>
      <top style="medium"/>
      <bottom style="mediu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255">
    <xf numFmtId="0" fontId="0" fillId="0" borderId="0" xfId="0" applyAlignment="1">
      <alignment/>
    </xf>
    <xf numFmtId="0" fontId="0" fillId="0" borderId="0" xfId="0" applyBorder="1" applyAlignment="1">
      <alignment/>
    </xf>
    <xf numFmtId="0" fontId="3" fillId="0" borderId="0" xfId="0" applyFont="1" applyAlignment="1">
      <alignment/>
    </xf>
    <xf numFmtId="0" fontId="5"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0" xfId="0" applyFont="1" applyBorder="1" applyAlignment="1">
      <alignment/>
    </xf>
    <xf numFmtId="49" fontId="6" fillId="0" borderId="0" xfId="0" applyNumberFormat="1" applyFont="1" applyBorder="1" applyAlignment="1">
      <alignment horizontal="center"/>
    </xf>
    <xf numFmtId="0" fontId="2" fillId="0" borderId="0" xfId="0" applyFont="1" applyAlignment="1">
      <alignment/>
    </xf>
    <xf numFmtId="3" fontId="6" fillId="0" borderId="11" xfId="0" applyNumberFormat="1" applyFont="1" applyBorder="1" applyAlignment="1">
      <alignment/>
    </xf>
    <xf numFmtId="3" fontId="6" fillId="0" borderId="0" xfId="0" applyNumberFormat="1" applyFont="1" applyBorder="1" applyAlignment="1">
      <alignment/>
    </xf>
    <xf numFmtId="3" fontId="6" fillId="0" borderId="12" xfId="0" applyNumberFormat="1" applyFont="1" applyBorder="1" applyAlignment="1">
      <alignment/>
    </xf>
    <xf numFmtId="3" fontId="6" fillId="0" borderId="10" xfId="0" applyNumberFormat="1" applyFont="1" applyBorder="1" applyAlignment="1">
      <alignment/>
    </xf>
    <xf numFmtId="3" fontId="2" fillId="0" borderId="13" xfId="0" applyNumberFormat="1" applyFont="1" applyBorder="1" applyAlignment="1">
      <alignment/>
    </xf>
    <xf numFmtId="3" fontId="2" fillId="0" borderId="14" xfId="0" applyNumberFormat="1" applyFont="1" applyBorder="1" applyAlignment="1">
      <alignment/>
    </xf>
    <xf numFmtId="3" fontId="2" fillId="0" borderId="15" xfId="0" applyNumberFormat="1" applyFont="1" applyBorder="1" applyAlignment="1">
      <alignment/>
    </xf>
    <xf numFmtId="3" fontId="2" fillId="0" borderId="15" xfId="0" applyNumberFormat="1" applyFont="1" applyBorder="1" applyAlignment="1">
      <alignment/>
    </xf>
    <xf numFmtId="0" fontId="2" fillId="0" borderId="0" xfId="0" applyFont="1" applyBorder="1" applyAlignment="1">
      <alignment/>
    </xf>
    <xf numFmtId="3" fontId="6" fillId="0" borderId="11" xfId="0" applyNumberFormat="1" applyFont="1" applyBorder="1" applyAlignment="1">
      <alignment/>
    </xf>
    <xf numFmtId="0" fontId="6" fillId="0" borderId="10" xfId="0" applyFont="1" applyBorder="1" applyAlignment="1">
      <alignment horizontal="left"/>
    </xf>
    <xf numFmtId="0" fontId="6" fillId="0" borderId="11" xfId="0" applyFont="1" applyBorder="1" applyAlignment="1">
      <alignment horizontal="left"/>
    </xf>
    <xf numFmtId="3" fontId="6" fillId="0" borderId="12" xfId="0" applyNumberFormat="1" applyFont="1" applyBorder="1" applyAlignment="1">
      <alignment/>
    </xf>
    <xf numFmtId="3" fontId="6" fillId="0" borderId="10" xfId="0" applyNumberFormat="1" applyFont="1" applyBorder="1" applyAlignment="1">
      <alignment/>
    </xf>
    <xf numFmtId="0" fontId="4" fillId="0" borderId="0" xfId="0" applyFont="1" applyBorder="1" applyAlignment="1">
      <alignment/>
    </xf>
    <xf numFmtId="3" fontId="6" fillId="33" borderId="10" xfId="0" applyNumberFormat="1" applyFont="1" applyFill="1" applyBorder="1" applyAlignment="1">
      <alignment/>
    </xf>
    <xf numFmtId="0" fontId="3" fillId="0" borderId="0" xfId="0" applyFont="1" applyBorder="1" applyAlignment="1">
      <alignment/>
    </xf>
    <xf numFmtId="3" fontId="6" fillId="0" borderId="11" xfId="0" applyNumberFormat="1" applyFont="1" applyBorder="1" applyAlignment="1">
      <alignment vertical="top"/>
    </xf>
    <xf numFmtId="3" fontId="6" fillId="0" borderId="16" xfId="0" applyNumberFormat="1" applyFont="1" applyBorder="1" applyAlignment="1">
      <alignment/>
    </xf>
    <xf numFmtId="3" fontId="2" fillId="0" borderId="17" xfId="0" applyNumberFormat="1" applyFont="1" applyBorder="1" applyAlignment="1">
      <alignment/>
    </xf>
    <xf numFmtId="0" fontId="2" fillId="0" borderId="15" xfId="0" applyFont="1" applyBorder="1" applyAlignment="1">
      <alignment/>
    </xf>
    <xf numFmtId="3" fontId="2" fillId="0" borderId="18" xfId="0" applyNumberFormat="1" applyFont="1" applyBorder="1" applyAlignment="1">
      <alignment/>
    </xf>
    <xf numFmtId="49" fontId="6" fillId="0" borderId="11" xfId="0" applyNumberFormat="1" applyFont="1" applyBorder="1" applyAlignment="1">
      <alignment horizontal="center" vertical="top"/>
    </xf>
    <xf numFmtId="0" fontId="6" fillId="0" borderId="11" xfId="0" applyFont="1" applyBorder="1" applyAlignment="1">
      <alignment horizontal="left" vertical="justify"/>
    </xf>
    <xf numFmtId="49" fontId="6" fillId="0" borderId="11" xfId="0" applyNumberFormat="1" applyFont="1" applyBorder="1" applyAlignment="1">
      <alignment horizontal="center"/>
    </xf>
    <xf numFmtId="49" fontId="6" fillId="0" borderId="11" xfId="0" applyNumberFormat="1" applyFont="1" applyBorder="1" applyAlignment="1">
      <alignment horizontal="center"/>
    </xf>
    <xf numFmtId="3" fontId="0" fillId="0" borderId="11" xfId="0" applyNumberFormat="1" applyBorder="1" applyAlignment="1">
      <alignment/>
    </xf>
    <xf numFmtId="3" fontId="6" fillId="0" borderId="11" xfId="0" applyNumberFormat="1" applyFont="1" applyFill="1" applyBorder="1" applyAlignment="1">
      <alignment/>
    </xf>
    <xf numFmtId="3" fontId="6" fillId="0" borderId="11" xfId="0" applyNumberFormat="1" applyFont="1" applyFill="1" applyBorder="1" applyAlignment="1">
      <alignment vertical="top"/>
    </xf>
    <xf numFmtId="0" fontId="0" fillId="0" borderId="13" xfId="0" applyBorder="1" applyAlignment="1">
      <alignment/>
    </xf>
    <xf numFmtId="3" fontId="6" fillId="0" borderId="0" xfId="0" applyNumberFormat="1" applyFont="1" applyBorder="1" applyAlignment="1">
      <alignment/>
    </xf>
    <xf numFmtId="3" fontId="0" fillId="0" borderId="0" xfId="0" applyNumberFormat="1" applyBorder="1" applyAlignment="1">
      <alignment/>
    </xf>
    <xf numFmtId="0" fontId="3" fillId="0" borderId="0" xfId="0" applyFont="1" applyFill="1" applyAlignment="1">
      <alignment horizontal="left"/>
    </xf>
    <xf numFmtId="0" fontId="3" fillId="0" borderId="0" xfId="0" applyFont="1" applyFill="1" applyAlignment="1">
      <alignment/>
    </xf>
    <xf numFmtId="0" fontId="4" fillId="0" borderId="0" xfId="0" applyFont="1" applyFill="1" applyAlignment="1">
      <alignment/>
    </xf>
    <xf numFmtId="3" fontId="6" fillId="0" borderId="10" xfId="0" applyNumberFormat="1" applyFont="1" applyFill="1" applyBorder="1" applyAlignment="1">
      <alignment/>
    </xf>
    <xf numFmtId="3" fontId="6" fillId="0" borderId="10" xfId="0" applyNumberFormat="1" applyFont="1" applyFill="1" applyBorder="1" applyAlignment="1">
      <alignment/>
    </xf>
    <xf numFmtId="3" fontId="6" fillId="0" borderId="12" xfId="0" applyNumberFormat="1" applyFont="1" applyFill="1" applyBorder="1" applyAlignment="1">
      <alignment/>
    </xf>
    <xf numFmtId="3" fontId="6" fillId="0" borderId="11" xfId="0" applyNumberFormat="1" applyFont="1" applyFill="1" applyBorder="1" applyAlignment="1">
      <alignment/>
    </xf>
    <xf numFmtId="3" fontId="2" fillId="0" borderId="13" xfId="0" applyNumberFormat="1" applyFont="1" applyFill="1" applyBorder="1" applyAlignment="1">
      <alignment/>
    </xf>
    <xf numFmtId="3" fontId="6" fillId="0" borderId="12" xfId="0" applyNumberFormat="1" applyFont="1" applyFill="1" applyBorder="1" applyAlignment="1">
      <alignment/>
    </xf>
    <xf numFmtId="3" fontId="6" fillId="0" borderId="0" xfId="0" applyNumberFormat="1" applyFont="1" applyFill="1" applyBorder="1" applyAlignment="1">
      <alignment/>
    </xf>
    <xf numFmtId="0" fontId="6" fillId="0" borderId="11" xfId="0" applyFont="1" applyFill="1" applyBorder="1" applyAlignment="1">
      <alignment/>
    </xf>
    <xf numFmtId="0" fontId="0" fillId="0" borderId="0" xfId="0" applyFill="1" applyAlignment="1">
      <alignment/>
    </xf>
    <xf numFmtId="0" fontId="5" fillId="0" borderId="0" xfId="0" applyFont="1" applyFill="1" applyAlignment="1">
      <alignment/>
    </xf>
    <xf numFmtId="3" fontId="6" fillId="0" borderId="0" xfId="0" applyNumberFormat="1" applyFont="1" applyFill="1" applyBorder="1" applyAlignment="1">
      <alignment/>
    </xf>
    <xf numFmtId="3" fontId="0" fillId="0" borderId="0" xfId="0" applyNumberFormat="1" applyAlignment="1">
      <alignment/>
    </xf>
    <xf numFmtId="0" fontId="6" fillId="0" borderId="11" xfId="0" applyFont="1" applyFill="1" applyBorder="1" applyAlignment="1">
      <alignment horizontal="left" vertical="justify"/>
    </xf>
    <xf numFmtId="3" fontId="0" fillId="0" borderId="0" xfId="0" applyNumberFormat="1" applyFill="1" applyAlignment="1">
      <alignment/>
    </xf>
    <xf numFmtId="3" fontId="11" fillId="0" borderId="0" xfId="0" applyNumberFormat="1" applyFont="1" applyAlignment="1">
      <alignment/>
    </xf>
    <xf numFmtId="3" fontId="2" fillId="0" borderId="14" xfId="0" applyNumberFormat="1" applyFont="1" applyFill="1" applyBorder="1" applyAlignment="1">
      <alignment/>
    </xf>
    <xf numFmtId="0" fontId="6" fillId="0" borderId="10" xfId="0" applyFont="1" applyFill="1" applyBorder="1" applyAlignment="1">
      <alignment horizontal="left"/>
    </xf>
    <xf numFmtId="0" fontId="6" fillId="0" borderId="11" xfId="0" applyFont="1" applyFill="1" applyBorder="1" applyAlignment="1">
      <alignment horizontal="left"/>
    </xf>
    <xf numFmtId="0" fontId="2" fillId="0" borderId="0" xfId="0" applyFont="1" applyBorder="1" applyAlignment="1">
      <alignment horizontal="center"/>
    </xf>
    <xf numFmtId="0" fontId="13" fillId="0" borderId="11" xfId="0" applyNumberFormat="1" applyFont="1" applyFill="1" applyBorder="1" applyAlignment="1" applyProtection="1">
      <alignment horizontal="center" vertical="center" wrapText="1"/>
      <protection/>
    </xf>
    <xf numFmtId="0" fontId="6" fillId="0" borderId="0" xfId="0" applyFont="1" applyFill="1" applyBorder="1" applyAlignment="1">
      <alignment/>
    </xf>
    <xf numFmtId="49" fontId="6" fillId="0" borderId="0" xfId="0" applyNumberFormat="1" applyFont="1" applyBorder="1" applyAlignment="1">
      <alignment horizontal="center"/>
    </xf>
    <xf numFmtId="0" fontId="6" fillId="0" borderId="0" xfId="0" applyFont="1" applyBorder="1" applyAlignment="1">
      <alignment horizontal="left"/>
    </xf>
    <xf numFmtId="49" fontId="6" fillId="0" borderId="0" xfId="0" applyNumberFormat="1" applyFont="1" applyBorder="1" applyAlignment="1">
      <alignment horizontal="center" vertical="top"/>
    </xf>
    <xf numFmtId="0" fontId="6" fillId="0" borderId="0" xfId="0" applyFont="1" applyBorder="1" applyAlignment="1">
      <alignment wrapText="1"/>
    </xf>
    <xf numFmtId="49" fontId="2" fillId="0" borderId="0" xfId="0" applyNumberFormat="1" applyFont="1" applyBorder="1" applyAlignment="1">
      <alignment horizontal="center"/>
    </xf>
    <xf numFmtId="49" fontId="6" fillId="0" borderId="0" xfId="0" applyNumberFormat="1" applyFont="1" applyBorder="1" applyAlignment="1">
      <alignment horizontal="center" vertical="top"/>
    </xf>
    <xf numFmtId="0" fontId="6" fillId="0" borderId="0" xfId="0" applyFont="1" applyBorder="1" applyAlignment="1">
      <alignment horizontal="left" vertical="justify"/>
    </xf>
    <xf numFmtId="0" fontId="6" fillId="0" borderId="0" xfId="0" applyFont="1" applyFill="1" applyBorder="1" applyAlignment="1">
      <alignment horizontal="left" vertical="justify"/>
    </xf>
    <xf numFmtId="0" fontId="6" fillId="0" borderId="0" xfId="0" applyFont="1" applyBorder="1" applyAlignment="1">
      <alignment horizontal="left" vertical="justify"/>
    </xf>
    <xf numFmtId="0" fontId="6" fillId="0" borderId="0" xfId="0" applyFont="1" applyBorder="1" applyAlignment="1">
      <alignment vertical="distributed"/>
    </xf>
    <xf numFmtId="0" fontId="6" fillId="0" borderId="0" xfId="0" applyFont="1" applyBorder="1" applyAlignment="1">
      <alignment horizontal="left" wrapText="1"/>
    </xf>
    <xf numFmtId="49" fontId="2" fillId="0" borderId="0" xfId="0" applyNumberFormat="1" applyFont="1" applyBorder="1" applyAlignment="1">
      <alignment horizontal="center" vertical="top"/>
    </xf>
    <xf numFmtId="0" fontId="2" fillId="0" borderId="0" xfId="0" applyFont="1" applyBorder="1" applyAlignment="1">
      <alignment horizontal="center" vertical="distributed"/>
    </xf>
    <xf numFmtId="49" fontId="0" fillId="0" borderId="0" xfId="0" applyNumberFormat="1" applyFont="1" applyBorder="1" applyAlignment="1">
      <alignment horizontal="center" vertical="top"/>
    </xf>
    <xf numFmtId="0" fontId="0" fillId="0" borderId="0" xfId="0" applyFont="1" applyBorder="1" applyAlignment="1">
      <alignment horizontal="left" vertical="distributed"/>
    </xf>
    <xf numFmtId="0" fontId="2" fillId="0" borderId="0" xfId="0" applyFont="1" applyBorder="1" applyAlignment="1">
      <alignment/>
    </xf>
    <xf numFmtId="3" fontId="6" fillId="33" borderId="0" xfId="0" applyNumberFormat="1" applyFont="1" applyFill="1" applyBorder="1" applyAlignment="1">
      <alignment/>
    </xf>
    <xf numFmtId="3" fontId="2" fillId="0" borderId="0" xfId="0" applyNumberFormat="1" applyFont="1" applyFill="1" applyBorder="1" applyAlignment="1">
      <alignment/>
    </xf>
    <xf numFmtId="3" fontId="2" fillId="0" borderId="0" xfId="0" applyNumberFormat="1" applyFont="1" applyBorder="1" applyAlignment="1">
      <alignment/>
    </xf>
    <xf numFmtId="3" fontId="6" fillId="0" borderId="0" xfId="0" applyNumberFormat="1" applyFont="1" applyBorder="1" applyAlignment="1">
      <alignment vertical="top"/>
    </xf>
    <xf numFmtId="3" fontId="6" fillId="0" borderId="0" xfId="0" applyNumberFormat="1" applyFont="1" applyBorder="1" applyAlignment="1">
      <alignment vertical="top"/>
    </xf>
    <xf numFmtId="3" fontId="10" fillId="0" borderId="0" xfId="0" applyNumberFormat="1" applyFont="1" applyBorder="1" applyAlignment="1">
      <alignment/>
    </xf>
    <xf numFmtId="0" fontId="0" fillId="0" borderId="0" xfId="0" applyFill="1" applyBorder="1" applyAlignment="1">
      <alignment/>
    </xf>
    <xf numFmtId="3" fontId="6" fillId="0" borderId="0" xfId="0" applyNumberFormat="1" applyFont="1" applyBorder="1" applyAlignment="1">
      <alignment horizontal="right" vertical="top"/>
    </xf>
    <xf numFmtId="3" fontId="9" fillId="0" borderId="0" xfId="0" applyNumberFormat="1" applyFont="1" applyBorder="1" applyAlignment="1">
      <alignment vertical="top"/>
    </xf>
    <xf numFmtId="3" fontId="9" fillId="0" borderId="0" xfId="0" applyNumberFormat="1" applyFont="1" applyBorder="1" applyAlignment="1">
      <alignment horizontal="right" vertical="top"/>
    </xf>
    <xf numFmtId="3" fontId="9" fillId="0" borderId="0" xfId="0" applyNumberFormat="1" applyFont="1" applyFill="1" applyBorder="1" applyAlignment="1">
      <alignment horizontal="right" vertical="top"/>
    </xf>
    <xf numFmtId="3" fontId="6" fillId="0" borderId="0" xfId="0" applyNumberFormat="1" applyFont="1" applyFill="1" applyBorder="1" applyAlignment="1">
      <alignment horizontal="right" vertical="top"/>
    </xf>
    <xf numFmtId="0" fontId="6" fillId="0" borderId="0" xfId="0" applyFont="1" applyBorder="1" applyAlignment="1">
      <alignment/>
    </xf>
    <xf numFmtId="4" fontId="2" fillId="0" borderId="0" xfId="0" applyNumberFormat="1" applyFont="1" applyFill="1" applyBorder="1" applyAlignment="1">
      <alignment/>
    </xf>
    <xf numFmtId="4" fontId="2" fillId="0" borderId="0" xfId="0" applyNumberFormat="1" applyFont="1" applyBorder="1" applyAlignment="1">
      <alignment/>
    </xf>
    <xf numFmtId="0" fontId="0" fillId="0" borderId="0" xfId="0" applyFont="1" applyBorder="1" applyAlignment="1">
      <alignment/>
    </xf>
    <xf numFmtId="0" fontId="3" fillId="0" borderId="12" xfId="0" applyFont="1" applyBorder="1" applyAlignment="1">
      <alignment horizontal="center"/>
    </xf>
    <xf numFmtId="0" fontId="17" fillId="0" borderId="12" xfId="0" applyFont="1" applyBorder="1" applyAlignment="1">
      <alignment horizontal="center"/>
    </xf>
    <xf numFmtId="0" fontId="17" fillId="0" borderId="12" xfId="0" applyFont="1" applyFill="1" applyBorder="1" applyAlignment="1">
      <alignment horizontal="center"/>
    </xf>
    <xf numFmtId="0" fontId="3" fillId="0" borderId="12" xfId="0" applyFont="1" applyFill="1" applyBorder="1" applyAlignment="1">
      <alignment horizontal="center"/>
    </xf>
    <xf numFmtId="0" fontId="4" fillId="0" borderId="13" xfId="0" applyFont="1" applyBorder="1" applyAlignment="1">
      <alignment/>
    </xf>
    <xf numFmtId="0" fontId="2" fillId="0" borderId="13" xfId="0" applyFont="1" applyBorder="1" applyAlignment="1">
      <alignment/>
    </xf>
    <xf numFmtId="49" fontId="6" fillId="0" borderId="11" xfId="0" applyNumberFormat="1" applyFont="1" applyFill="1" applyBorder="1" applyAlignment="1">
      <alignment horizontal="center"/>
    </xf>
    <xf numFmtId="49" fontId="6" fillId="0" borderId="11" xfId="0" applyNumberFormat="1" applyFont="1" applyFill="1" applyBorder="1" applyAlignment="1">
      <alignment horizontal="center"/>
    </xf>
    <xf numFmtId="3" fontId="2" fillId="0" borderId="11" xfId="0" applyNumberFormat="1" applyFont="1" applyBorder="1" applyAlignment="1">
      <alignment/>
    </xf>
    <xf numFmtId="3" fontId="2" fillId="0" borderId="11" xfId="0" applyNumberFormat="1" applyFont="1" applyFill="1" applyBorder="1" applyAlignment="1">
      <alignment/>
    </xf>
    <xf numFmtId="3" fontId="6" fillId="33" borderId="11" xfId="0" applyNumberFormat="1" applyFont="1" applyFill="1" applyBorder="1" applyAlignment="1">
      <alignment/>
    </xf>
    <xf numFmtId="49" fontId="6" fillId="0" borderId="10" xfId="0" applyNumberFormat="1" applyFont="1" applyBorder="1" applyAlignment="1">
      <alignment horizontal="center"/>
    </xf>
    <xf numFmtId="49" fontId="6" fillId="0" borderId="12" xfId="0" applyNumberFormat="1" applyFont="1" applyBorder="1" applyAlignment="1">
      <alignment horizontal="center"/>
    </xf>
    <xf numFmtId="49" fontId="6" fillId="0" borderId="12" xfId="0" applyNumberFormat="1" applyFont="1" applyFill="1" applyBorder="1" applyAlignment="1">
      <alignment horizontal="center"/>
    </xf>
    <xf numFmtId="3" fontId="6" fillId="33" borderId="12" xfId="0" applyNumberFormat="1" applyFont="1" applyFill="1" applyBorder="1" applyAlignment="1">
      <alignment/>
    </xf>
    <xf numFmtId="0" fontId="6" fillId="0" borderId="13" xfId="0" applyFont="1" applyBorder="1" applyAlignment="1">
      <alignment/>
    </xf>
    <xf numFmtId="49" fontId="6" fillId="0" borderId="13" xfId="0" applyNumberFormat="1" applyFont="1" applyBorder="1" applyAlignment="1">
      <alignment horizontal="center"/>
    </xf>
    <xf numFmtId="49" fontId="6" fillId="0" borderId="10" xfId="0" applyNumberFormat="1" applyFont="1" applyFill="1" applyBorder="1" applyAlignment="1">
      <alignment horizontal="center"/>
    </xf>
    <xf numFmtId="49" fontId="6" fillId="0" borderId="12" xfId="0" applyNumberFormat="1" applyFont="1" applyBorder="1" applyAlignment="1">
      <alignment horizontal="center"/>
    </xf>
    <xf numFmtId="3" fontId="2" fillId="0" borderId="11" xfId="0" applyNumberFormat="1" applyFont="1" applyFill="1" applyBorder="1" applyAlignment="1">
      <alignment/>
    </xf>
    <xf numFmtId="3" fontId="2" fillId="0" borderId="11" xfId="0" applyNumberFormat="1" applyFont="1" applyBorder="1" applyAlignment="1">
      <alignment/>
    </xf>
    <xf numFmtId="3" fontId="2" fillId="33" borderId="11" xfId="0" applyNumberFormat="1" applyFont="1" applyFill="1" applyBorder="1" applyAlignment="1">
      <alignment/>
    </xf>
    <xf numFmtId="3" fontId="2" fillId="33" borderId="11" xfId="0" applyNumberFormat="1" applyFont="1" applyFill="1" applyBorder="1" applyAlignment="1">
      <alignment/>
    </xf>
    <xf numFmtId="0" fontId="6" fillId="0" borderId="11" xfId="0" applyFont="1" applyFill="1" applyBorder="1" applyAlignment="1">
      <alignment horizontal="left" wrapText="1"/>
    </xf>
    <xf numFmtId="49" fontId="6" fillId="0" borderId="10" xfId="0" applyNumberFormat="1" applyFont="1" applyFill="1" applyBorder="1" applyAlignment="1">
      <alignment horizontal="center"/>
    </xf>
    <xf numFmtId="0" fontId="6" fillId="0" borderId="13" xfId="0" applyFont="1" applyFill="1" applyBorder="1" applyAlignment="1">
      <alignment horizontal="left"/>
    </xf>
    <xf numFmtId="49" fontId="6" fillId="0" borderId="13" xfId="0" applyNumberFormat="1" applyFont="1" applyFill="1" applyBorder="1" applyAlignment="1">
      <alignment horizontal="center"/>
    </xf>
    <xf numFmtId="0" fontId="2" fillId="0" borderId="13" xfId="0" applyFont="1" applyFill="1" applyBorder="1" applyAlignment="1">
      <alignment horizontal="left"/>
    </xf>
    <xf numFmtId="0" fontId="6" fillId="0" borderId="11" xfId="0" applyFont="1" applyBorder="1" applyAlignment="1">
      <alignment wrapText="1"/>
    </xf>
    <xf numFmtId="3" fontId="2" fillId="0" borderId="12" xfId="0" applyNumberFormat="1" applyFont="1" applyBorder="1" applyAlignment="1">
      <alignment/>
    </xf>
    <xf numFmtId="0" fontId="6" fillId="0" borderId="13" xfId="0" applyFont="1" applyBorder="1" applyAlignment="1">
      <alignment horizontal="left"/>
    </xf>
    <xf numFmtId="49" fontId="6" fillId="0" borderId="13" xfId="0" applyNumberFormat="1" applyFont="1" applyBorder="1" applyAlignment="1">
      <alignment horizontal="center"/>
    </xf>
    <xf numFmtId="0" fontId="2" fillId="0" borderId="13" xfId="0" applyFont="1" applyBorder="1" applyAlignment="1">
      <alignment horizontal="left"/>
    </xf>
    <xf numFmtId="3" fontId="6" fillId="0" borderId="11" xfId="0" applyNumberFormat="1" applyFont="1" applyBorder="1" applyAlignment="1">
      <alignment/>
    </xf>
    <xf numFmtId="3" fontId="6" fillId="0" borderId="11" xfId="0" applyNumberFormat="1" applyFont="1" applyBorder="1" applyAlignment="1">
      <alignment vertical="top"/>
    </xf>
    <xf numFmtId="3" fontId="2" fillId="0" borderId="10" xfId="0" applyNumberFormat="1" applyFont="1" applyBorder="1" applyAlignment="1">
      <alignment/>
    </xf>
    <xf numFmtId="3" fontId="0" fillId="0" borderId="10" xfId="0" applyNumberFormat="1" applyFont="1" applyBorder="1" applyAlignment="1">
      <alignment/>
    </xf>
    <xf numFmtId="49" fontId="6" fillId="0" borderId="19" xfId="0" applyNumberFormat="1" applyFont="1" applyBorder="1" applyAlignment="1">
      <alignment horizontal="center"/>
    </xf>
    <xf numFmtId="0" fontId="6" fillId="0" borderId="19" xfId="0" applyFont="1" applyBorder="1" applyAlignment="1">
      <alignment/>
    </xf>
    <xf numFmtId="3" fontId="6" fillId="0" borderId="19" xfId="0" applyNumberFormat="1" applyFont="1" applyBorder="1" applyAlignment="1">
      <alignment/>
    </xf>
    <xf numFmtId="3" fontId="6" fillId="0" borderId="19" xfId="0" applyNumberFormat="1" applyFont="1" applyBorder="1" applyAlignment="1">
      <alignment/>
    </xf>
    <xf numFmtId="3" fontId="6" fillId="0" borderId="19" xfId="0" applyNumberFormat="1" applyFont="1" applyFill="1" applyBorder="1" applyAlignment="1">
      <alignment/>
    </xf>
    <xf numFmtId="0" fontId="6" fillId="0" borderId="19" xfId="0" applyFont="1" applyBorder="1" applyAlignment="1">
      <alignment horizontal="left"/>
    </xf>
    <xf numFmtId="49" fontId="6" fillId="0" borderId="20" xfId="0" applyNumberFormat="1" applyFont="1" applyBorder="1" applyAlignment="1">
      <alignment horizontal="center"/>
    </xf>
    <xf numFmtId="0" fontId="6" fillId="0" borderId="13" xfId="0" applyFont="1" applyFill="1" applyBorder="1" applyAlignment="1">
      <alignment/>
    </xf>
    <xf numFmtId="49" fontId="6" fillId="0" borderId="13" xfId="0" applyNumberFormat="1" applyFont="1" applyFill="1" applyBorder="1" applyAlignment="1">
      <alignment horizontal="center"/>
    </xf>
    <xf numFmtId="0" fontId="2" fillId="0" borderId="13" xfId="0" applyFont="1" applyFill="1" applyBorder="1" applyAlignment="1">
      <alignment/>
    </xf>
    <xf numFmtId="3" fontId="0" fillId="0" borderId="19" xfId="0" applyNumberFormat="1" applyBorder="1" applyAlignment="1">
      <alignment/>
    </xf>
    <xf numFmtId="3" fontId="2" fillId="0" borderId="10" xfId="0" applyNumberFormat="1" applyFont="1" applyBorder="1" applyAlignment="1">
      <alignment/>
    </xf>
    <xf numFmtId="3" fontId="2" fillId="0" borderId="10" xfId="0" applyNumberFormat="1" applyFont="1" applyFill="1" applyBorder="1" applyAlignment="1">
      <alignment/>
    </xf>
    <xf numFmtId="3" fontId="2" fillId="0" borderId="16" xfId="0" applyNumberFormat="1" applyFont="1" applyBorder="1" applyAlignment="1">
      <alignment/>
    </xf>
    <xf numFmtId="3" fontId="2" fillId="33" borderId="13" xfId="0" applyNumberFormat="1" applyFont="1" applyFill="1" applyBorder="1" applyAlignment="1">
      <alignment/>
    </xf>
    <xf numFmtId="3" fontId="2" fillId="33" borderId="14" xfId="0" applyNumberFormat="1" applyFont="1" applyFill="1" applyBorder="1" applyAlignment="1">
      <alignment/>
    </xf>
    <xf numFmtId="3" fontId="2" fillId="33" borderId="18" xfId="0" applyNumberFormat="1" applyFont="1" applyFill="1" applyBorder="1" applyAlignment="1">
      <alignment/>
    </xf>
    <xf numFmtId="3" fontId="2" fillId="0" borderId="21" xfId="0" applyNumberFormat="1" applyFont="1" applyBorder="1" applyAlignment="1">
      <alignment/>
    </xf>
    <xf numFmtId="3" fontId="0" fillId="0" borderId="10" xfId="0" applyNumberFormat="1" applyBorder="1" applyAlignment="1">
      <alignment/>
    </xf>
    <xf numFmtId="3" fontId="0" fillId="0" borderId="10" xfId="0" applyNumberFormat="1" applyFont="1" applyBorder="1" applyAlignment="1">
      <alignment/>
    </xf>
    <xf numFmtId="3" fontId="1" fillId="0" borderId="11" xfId="0" applyNumberFormat="1" applyFont="1" applyBorder="1" applyAlignment="1">
      <alignment horizontal="center"/>
    </xf>
    <xf numFmtId="3" fontId="1" fillId="0" borderId="11" xfId="0" applyNumberFormat="1" applyFont="1" applyFill="1" applyBorder="1" applyAlignment="1">
      <alignment horizontal="center"/>
    </xf>
    <xf numFmtId="3" fontId="1" fillId="0" borderId="11" xfId="0" applyNumberFormat="1" applyFont="1" applyBorder="1" applyAlignment="1">
      <alignment horizontal="center" wrapText="1"/>
    </xf>
    <xf numFmtId="3" fontId="0" fillId="0" borderId="16" xfId="0" applyNumberFormat="1" applyBorder="1" applyAlignment="1">
      <alignment/>
    </xf>
    <xf numFmtId="3" fontId="0" fillId="0" borderId="12" xfId="0" applyNumberFormat="1" applyBorder="1" applyAlignment="1">
      <alignment/>
    </xf>
    <xf numFmtId="3" fontId="0" fillId="0" borderId="11" xfId="0" applyNumberFormat="1" applyFont="1" applyBorder="1" applyAlignment="1">
      <alignment/>
    </xf>
    <xf numFmtId="3" fontId="0" fillId="0" borderId="10" xfId="0" applyNumberFormat="1" applyFont="1" applyFill="1" applyBorder="1" applyAlignment="1">
      <alignment/>
    </xf>
    <xf numFmtId="3" fontId="6" fillId="0" borderId="11" xfId="0" applyNumberFormat="1" applyFont="1" applyBorder="1" applyAlignment="1">
      <alignment vertical="center"/>
    </xf>
    <xf numFmtId="3" fontId="0" fillId="0" borderId="11" xfId="0" applyNumberFormat="1" applyFont="1" applyFill="1" applyBorder="1" applyAlignment="1">
      <alignment/>
    </xf>
    <xf numFmtId="3" fontId="6" fillId="0" borderId="11" xfId="0" applyNumberFormat="1" applyFont="1" applyBorder="1" applyAlignment="1">
      <alignment/>
    </xf>
    <xf numFmtId="3" fontId="6" fillId="0" borderId="11" xfId="0" applyNumberFormat="1" applyFont="1" applyFill="1" applyBorder="1" applyAlignment="1">
      <alignment/>
    </xf>
    <xf numFmtId="3" fontId="9" fillId="0" borderId="10" xfId="0" applyNumberFormat="1" applyFont="1" applyBorder="1" applyAlignment="1">
      <alignment/>
    </xf>
    <xf numFmtId="3" fontId="9" fillId="33" borderId="11" xfId="0" applyNumberFormat="1" applyFont="1" applyFill="1" applyBorder="1" applyAlignment="1">
      <alignment/>
    </xf>
    <xf numFmtId="3" fontId="6" fillId="0" borderId="11" xfId="0" applyNumberFormat="1" applyFont="1" applyBorder="1" applyAlignment="1">
      <alignment vertical="center"/>
    </xf>
    <xf numFmtId="3" fontId="0" fillId="0" borderId="12" xfId="0" applyNumberFormat="1" applyFont="1" applyBorder="1" applyAlignment="1">
      <alignment/>
    </xf>
    <xf numFmtId="3" fontId="0" fillId="0" borderId="12" xfId="0" applyNumberFormat="1" applyFont="1" applyFill="1" applyBorder="1" applyAlignment="1">
      <alignment/>
    </xf>
    <xf numFmtId="3" fontId="6" fillId="0" borderId="22" xfId="0" applyNumberFormat="1" applyFont="1" applyBorder="1" applyAlignment="1">
      <alignment/>
    </xf>
    <xf numFmtId="49" fontId="6" fillId="0" borderId="12" xfId="0" applyNumberFormat="1" applyFont="1" applyBorder="1" applyAlignment="1">
      <alignment horizontal="center" vertical="top"/>
    </xf>
    <xf numFmtId="0" fontId="6" fillId="0" borderId="12" xfId="0" applyFont="1" applyBorder="1" applyAlignment="1">
      <alignment horizontal="left" vertical="justify"/>
    </xf>
    <xf numFmtId="49" fontId="6" fillId="0" borderId="10" xfId="0" applyNumberFormat="1" applyFont="1" applyBorder="1" applyAlignment="1">
      <alignment horizontal="center" vertical="top"/>
    </xf>
    <xf numFmtId="0" fontId="6" fillId="0" borderId="10" xfId="0" applyFont="1" applyBorder="1" applyAlignment="1">
      <alignment horizontal="left" vertical="justify"/>
    </xf>
    <xf numFmtId="0" fontId="6" fillId="0" borderId="23" xfId="0" applyFont="1" applyBorder="1" applyAlignment="1">
      <alignment horizontal="left" vertical="justify"/>
    </xf>
    <xf numFmtId="3" fontId="0" fillId="0" borderId="22" xfId="0" applyNumberFormat="1" applyFont="1" applyBorder="1" applyAlignment="1">
      <alignment/>
    </xf>
    <xf numFmtId="49" fontId="6" fillId="0" borderId="22" xfId="0" applyNumberFormat="1" applyFont="1" applyBorder="1" applyAlignment="1">
      <alignment horizontal="center" vertical="top"/>
    </xf>
    <xf numFmtId="49" fontId="6" fillId="0" borderId="22" xfId="0" applyNumberFormat="1" applyFont="1" applyBorder="1" applyAlignment="1">
      <alignment horizontal="center"/>
    </xf>
    <xf numFmtId="49" fontId="6" fillId="0" borderId="12" xfId="0" applyNumberFormat="1" applyFont="1" applyBorder="1" applyAlignment="1">
      <alignment horizontal="center" vertical="center"/>
    </xf>
    <xf numFmtId="3" fontId="6" fillId="0" borderId="12" xfId="0" applyNumberFormat="1" applyFont="1" applyFill="1" applyBorder="1" applyAlignment="1">
      <alignment/>
    </xf>
    <xf numFmtId="3" fontId="6" fillId="0" borderId="12" xfId="0" applyNumberFormat="1" applyFont="1" applyBorder="1" applyAlignment="1">
      <alignment/>
    </xf>
    <xf numFmtId="0" fontId="6" fillId="0" borderId="24" xfId="0" applyFont="1" applyBorder="1" applyAlignment="1">
      <alignment horizontal="left" vertical="center" wrapText="1"/>
    </xf>
    <xf numFmtId="3" fontId="2" fillId="0" borderId="16" xfId="0" applyNumberFormat="1" applyFont="1" applyBorder="1" applyAlignment="1">
      <alignment/>
    </xf>
    <xf numFmtId="3" fontId="2" fillId="0" borderId="16" xfId="0" applyNumberFormat="1" applyFont="1" applyFill="1" applyBorder="1" applyAlignment="1">
      <alignment/>
    </xf>
    <xf numFmtId="3" fontId="6" fillId="0" borderId="16" xfId="0" applyNumberFormat="1" applyFont="1" applyBorder="1" applyAlignment="1">
      <alignment/>
    </xf>
    <xf numFmtId="3" fontId="6" fillId="0" borderId="16" xfId="0" applyNumberFormat="1" applyFont="1" applyFill="1" applyBorder="1" applyAlignment="1">
      <alignment/>
    </xf>
    <xf numFmtId="3" fontId="6" fillId="0" borderId="25" xfId="0" applyNumberFormat="1" applyFont="1" applyBorder="1" applyAlignment="1">
      <alignment/>
    </xf>
    <xf numFmtId="0" fontId="2" fillId="0" borderId="14" xfId="0" applyFont="1" applyFill="1" applyBorder="1" applyAlignment="1">
      <alignment/>
    </xf>
    <xf numFmtId="3" fontId="2" fillId="0" borderId="18" xfId="0" applyNumberFormat="1" applyFont="1" applyFill="1" applyBorder="1" applyAlignment="1">
      <alignment/>
    </xf>
    <xf numFmtId="3" fontId="2" fillId="0" borderId="21" xfId="0" applyNumberFormat="1" applyFont="1" applyFill="1" applyBorder="1" applyAlignment="1">
      <alignment/>
    </xf>
    <xf numFmtId="3" fontId="2" fillId="0" borderId="15" xfId="0" applyNumberFormat="1" applyFont="1" applyFill="1" applyBorder="1" applyAlignment="1">
      <alignment/>
    </xf>
    <xf numFmtId="0" fontId="6" fillId="0" borderId="10" xfId="0" applyFont="1" applyFill="1" applyBorder="1" applyAlignment="1">
      <alignment/>
    </xf>
    <xf numFmtId="3" fontId="0" fillId="0" borderId="10" xfId="0" applyNumberFormat="1" applyFill="1" applyBorder="1" applyAlignment="1">
      <alignment/>
    </xf>
    <xf numFmtId="49" fontId="6" fillId="0" borderId="11" xfId="0" applyNumberFormat="1" applyFont="1" applyFill="1" applyBorder="1" applyAlignment="1">
      <alignment horizontal="center" vertical="top"/>
    </xf>
    <xf numFmtId="0" fontId="6" fillId="0" borderId="12" xfId="0" applyFont="1" applyFill="1" applyBorder="1" applyAlignment="1">
      <alignment/>
    </xf>
    <xf numFmtId="3" fontId="6" fillId="0" borderId="26" xfId="0" applyNumberFormat="1" applyFont="1" applyBorder="1" applyAlignment="1">
      <alignment/>
    </xf>
    <xf numFmtId="3" fontId="6" fillId="0" borderId="26" xfId="0" applyNumberFormat="1" applyFont="1" applyFill="1" applyBorder="1" applyAlignment="1">
      <alignment/>
    </xf>
    <xf numFmtId="3" fontId="6" fillId="0" borderId="26" xfId="0" applyNumberFormat="1" applyFont="1" applyBorder="1" applyAlignment="1">
      <alignment/>
    </xf>
    <xf numFmtId="3" fontId="0" fillId="0" borderId="19" xfId="0" applyNumberFormat="1" applyFont="1" applyFill="1" applyBorder="1" applyAlignment="1">
      <alignment/>
    </xf>
    <xf numFmtId="3" fontId="6" fillId="0" borderId="11" xfId="0" applyNumberFormat="1" applyFont="1" applyFill="1" applyBorder="1" applyAlignment="1">
      <alignment/>
    </xf>
    <xf numFmtId="3" fontId="6" fillId="0" borderId="16" xfId="0" applyNumberFormat="1" applyFont="1" applyFill="1" applyBorder="1" applyAlignment="1">
      <alignment/>
    </xf>
    <xf numFmtId="3" fontId="0" fillId="0" borderId="10" xfId="0" applyNumberFormat="1" applyFont="1" applyFill="1" applyBorder="1" applyAlignment="1">
      <alignment/>
    </xf>
    <xf numFmtId="3" fontId="2" fillId="0" borderId="12" xfId="0" applyNumberFormat="1" applyFont="1" applyFill="1" applyBorder="1" applyAlignment="1">
      <alignment/>
    </xf>
    <xf numFmtId="3" fontId="2" fillId="0" borderId="10" xfId="0" applyNumberFormat="1" applyFont="1" applyFill="1" applyBorder="1" applyAlignment="1">
      <alignment/>
    </xf>
    <xf numFmtId="3" fontId="6" fillId="0" borderId="19" xfId="0" applyNumberFormat="1" applyFont="1" applyFill="1" applyBorder="1" applyAlignment="1">
      <alignment/>
    </xf>
    <xf numFmtId="3" fontId="2" fillId="0" borderId="15" xfId="0" applyNumberFormat="1" applyFont="1" applyFill="1" applyBorder="1" applyAlignment="1">
      <alignment/>
    </xf>
    <xf numFmtId="3" fontId="0" fillId="0" borderId="0" xfId="0" applyNumberFormat="1" applyFill="1" applyBorder="1" applyAlignment="1">
      <alignment/>
    </xf>
    <xf numFmtId="3" fontId="6" fillId="0" borderId="12" xfId="0" applyNumberFormat="1" applyFont="1" applyFill="1" applyBorder="1" applyAlignment="1">
      <alignment/>
    </xf>
    <xf numFmtId="3" fontId="6" fillId="0" borderId="10" xfId="0" applyNumberFormat="1" applyFont="1" applyFill="1" applyBorder="1" applyAlignment="1">
      <alignment/>
    </xf>
    <xf numFmtId="3" fontId="6" fillId="0" borderId="10" xfId="0" applyNumberFormat="1" applyFont="1" applyFill="1" applyBorder="1" applyAlignment="1">
      <alignment horizontal="right"/>
    </xf>
    <xf numFmtId="3" fontId="6" fillId="0" borderId="11" xfId="0" applyNumberFormat="1" applyFont="1" applyFill="1" applyBorder="1" applyAlignment="1">
      <alignment horizontal="right"/>
    </xf>
    <xf numFmtId="0" fontId="6" fillId="0" borderId="11" xfId="0" applyFont="1" applyFill="1" applyBorder="1" applyAlignment="1">
      <alignment wrapText="1"/>
    </xf>
    <xf numFmtId="0" fontId="6" fillId="0" borderId="12" xfId="0" applyFont="1" applyFill="1" applyBorder="1" applyAlignment="1">
      <alignment horizontal="left"/>
    </xf>
    <xf numFmtId="49" fontId="6" fillId="0" borderId="16" xfId="0" applyNumberFormat="1" applyFont="1" applyFill="1" applyBorder="1" applyAlignment="1">
      <alignment horizontal="center" vertical="top"/>
    </xf>
    <xf numFmtId="49" fontId="6" fillId="0" borderId="16" xfId="0" applyNumberFormat="1" applyFont="1" applyFill="1" applyBorder="1" applyAlignment="1">
      <alignment horizontal="center"/>
    </xf>
    <xf numFmtId="0" fontId="6" fillId="0" borderId="16" xfId="0" applyFont="1" applyFill="1" applyBorder="1" applyAlignment="1">
      <alignment horizontal="left" wrapText="1"/>
    </xf>
    <xf numFmtId="3" fontId="6" fillId="0" borderId="16" xfId="0" applyNumberFormat="1" applyFont="1" applyFill="1" applyBorder="1" applyAlignment="1">
      <alignment/>
    </xf>
    <xf numFmtId="0" fontId="6" fillId="0" borderId="10" xfId="0" applyFont="1" applyFill="1" applyBorder="1" applyAlignment="1">
      <alignment/>
    </xf>
    <xf numFmtId="49" fontId="6" fillId="0" borderId="11" xfId="0" applyNumberFormat="1" applyFont="1" applyFill="1" applyBorder="1" applyAlignment="1">
      <alignment horizontal="center" vertical="top"/>
    </xf>
    <xf numFmtId="49" fontId="6" fillId="0" borderId="12" xfId="0" applyNumberFormat="1" applyFont="1" applyFill="1" applyBorder="1" applyAlignment="1">
      <alignment horizontal="center" vertical="top"/>
    </xf>
    <xf numFmtId="0" fontId="6" fillId="0" borderId="12" xfId="0" applyFont="1" applyFill="1" applyBorder="1" applyAlignment="1">
      <alignment horizontal="left" vertical="justify"/>
    </xf>
    <xf numFmtId="0" fontId="6" fillId="0" borderId="11" xfId="0" applyFont="1" applyFill="1" applyBorder="1" applyAlignment="1">
      <alignment vertical="justify"/>
    </xf>
    <xf numFmtId="49" fontId="6" fillId="0" borderId="12" xfId="0" applyNumberFormat="1" applyFont="1" applyFill="1" applyBorder="1" applyAlignment="1">
      <alignment horizontal="center" vertical="top"/>
    </xf>
    <xf numFmtId="0" fontId="6" fillId="0" borderId="12" xfId="0" applyFont="1" applyFill="1" applyBorder="1" applyAlignment="1">
      <alignment horizontal="left" vertical="distributed"/>
    </xf>
    <xf numFmtId="0" fontId="6" fillId="0" borderId="12" xfId="0" applyFont="1" applyFill="1" applyBorder="1" applyAlignment="1">
      <alignment vertical="distributed"/>
    </xf>
    <xf numFmtId="3" fontId="6" fillId="0" borderId="12" xfId="0" applyNumberFormat="1" applyFont="1" applyFill="1" applyBorder="1" applyAlignment="1">
      <alignment vertical="center"/>
    </xf>
    <xf numFmtId="3" fontId="9" fillId="0" borderId="13" xfId="0" applyNumberFormat="1" applyFont="1" applyFill="1" applyBorder="1" applyAlignment="1">
      <alignment/>
    </xf>
    <xf numFmtId="49" fontId="6" fillId="0" borderId="10" xfId="0" applyNumberFormat="1" applyFont="1" applyFill="1" applyBorder="1" applyAlignment="1">
      <alignment horizontal="center" vertical="top"/>
    </xf>
    <xf numFmtId="0" fontId="6" fillId="0" borderId="10" xfId="0" applyFont="1" applyFill="1" applyBorder="1" applyAlignment="1">
      <alignment wrapText="1"/>
    </xf>
    <xf numFmtId="3" fontId="9" fillId="0" borderId="14" xfId="0" applyNumberFormat="1" applyFont="1" applyFill="1" applyBorder="1" applyAlignment="1">
      <alignment/>
    </xf>
    <xf numFmtId="49" fontId="6" fillId="0" borderId="12" xfId="0" applyNumberFormat="1" applyFont="1" applyFill="1" applyBorder="1" applyAlignment="1">
      <alignment horizontal="center"/>
    </xf>
    <xf numFmtId="3" fontId="2" fillId="0" borderId="17" xfId="0" applyNumberFormat="1"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wrapText="1"/>
    </xf>
    <xf numFmtId="3" fontId="6" fillId="0" borderId="12" xfId="0" applyNumberFormat="1" applyFont="1" applyFill="1" applyBorder="1" applyAlignment="1">
      <alignment horizontal="right"/>
    </xf>
    <xf numFmtId="3" fontId="6" fillId="0" borderId="12" xfId="0" applyNumberFormat="1" applyFont="1" applyFill="1" applyBorder="1" applyAlignment="1">
      <alignment/>
    </xf>
    <xf numFmtId="3" fontId="6" fillId="0" borderId="10" xfId="0" applyNumberFormat="1" applyFont="1" applyFill="1" applyBorder="1" applyAlignment="1">
      <alignment/>
    </xf>
    <xf numFmtId="0" fontId="12" fillId="0" borderId="12"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3" fontId="6" fillId="0" borderId="12" xfId="0" applyNumberFormat="1" applyFont="1" applyBorder="1" applyAlignment="1">
      <alignment/>
    </xf>
    <xf numFmtId="3" fontId="6" fillId="0" borderId="10" xfId="0" applyNumberFormat="1" applyFont="1" applyBorder="1" applyAlignment="1">
      <alignment/>
    </xf>
    <xf numFmtId="3" fontId="6" fillId="0" borderId="12" xfId="0" applyNumberFormat="1" applyFont="1" applyBorder="1" applyAlignment="1">
      <alignment/>
    </xf>
    <xf numFmtId="3" fontId="6" fillId="0" borderId="10" xfId="0" applyNumberFormat="1" applyFont="1" applyBorder="1" applyAlignment="1">
      <alignment/>
    </xf>
    <xf numFmtId="3" fontId="0" fillId="0" borderId="12" xfId="0" applyNumberFormat="1" applyBorder="1" applyAlignment="1">
      <alignment vertical="center"/>
    </xf>
    <xf numFmtId="3" fontId="0" fillId="0" borderId="10" xfId="0" applyNumberFormat="1" applyBorder="1" applyAlignment="1">
      <alignment vertical="center"/>
    </xf>
    <xf numFmtId="0" fontId="6" fillId="0" borderId="0" xfId="0" applyFont="1" applyBorder="1" applyAlignment="1">
      <alignment horizontal="left" vertical="justify"/>
    </xf>
    <xf numFmtId="0" fontId="0" fillId="0" borderId="0" xfId="0"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46"/>
  <sheetViews>
    <sheetView tabSelected="1" view="pageBreakPreview" zoomScaleSheetLayoutView="100" zoomScalePageLayoutView="0" workbookViewId="0" topLeftCell="A13">
      <selection activeCell="C41" sqref="C41"/>
    </sheetView>
  </sheetViews>
  <sheetFormatPr defaultColWidth="9.00390625" defaultRowHeight="12.75"/>
  <cols>
    <col min="1" max="1" width="11.00390625" style="0" customWidth="1"/>
    <col min="2" max="2" width="9.375" style="0" customWidth="1"/>
    <col min="3" max="3" width="57.625" style="0" customWidth="1"/>
    <col min="4" max="4" width="12.375" style="0" customWidth="1"/>
    <col min="5" max="5" width="12.375" style="53" customWidth="1"/>
    <col min="6" max="6" width="11.375" style="0" customWidth="1"/>
    <col min="7" max="7" width="11.125" style="0" customWidth="1"/>
    <col min="8" max="9" width="10.75390625" style="0" customWidth="1"/>
    <col min="10" max="10" width="9.875" style="53" customWidth="1"/>
    <col min="11" max="11" width="12.375" style="0" customWidth="1"/>
    <col min="12" max="12" width="11.625" style="53" customWidth="1"/>
    <col min="13" max="14" width="11.75390625" style="0" bestFit="1" customWidth="1"/>
    <col min="15" max="15" width="13.125" style="0" customWidth="1"/>
  </cols>
  <sheetData>
    <row r="1" spans="1:11" ht="12.75">
      <c r="A1" s="2"/>
      <c r="B1" s="2"/>
      <c r="C1" s="2"/>
      <c r="D1" s="2"/>
      <c r="E1" s="43"/>
      <c r="F1" s="2"/>
      <c r="H1" s="2"/>
      <c r="I1" s="2"/>
      <c r="J1" s="42" t="s">
        <v>100</v>
      </c>
      <c r="K1" s="2"/>
    </row>
    <row r="2" spans="1:12" ht="12.75">
      <c r="A2" s="2"/>
      <c r="B2" s="2"/>
      <c r="C2" s="2"/>
      <c r="D2" s="2"/>
      <c r="E2" s="43"/>
      <c r="F2" s="2"/>
      <c r="H2" s="2"/>
      <c r="I2" s="2"/>
      <c r="J2" s="42" t="s">
        <v>101</v>
      </c>
      <c r="K2" s="2"/>
      <c r="L2" s="43"/>
    </row>
    <row r="3" spans="1:12" ht="12.75">
      <c r="A3" s="2"/>
      <c r="B3" s="2"/>
      <c r="C3" s="2"/>
      <c r="D3" s="2"/>
      <c r="E3" s="43"/>
      <c r="F3" s="2"/>
      <c r="H3" s="2"/>
      <c r="I3" s="2"/>
      <c r="J3" s="42" t="s">
        <v>173</v>
      </c>
      <c r="K3" s="2"/>
      <c r="L3" s="43"/>
    </row>
    <row r="4" spans="1:11" ht="12.75">
      <c r="A4" s="2"/>
      <c r="B4" s="2"/>
      <c r="C4" s="2"/>
      <c r="D4" s="2"/>
      <c r="E4" s="43"/>
      <c r="F4" s="2"/>
      <c r="G4" s="2"/>
      <c r="H4" s="2"/>
      <c r="I4" s="2"/>
      <c r="J4" s="43"/>
      <c r="K4" s="2"/>
    </row>
    <row r="5" spans="1:12" ht="12.75">
      <c r="A5" s="26"/>
      <c r="B5" s="2"/>
      <c r="C5" s="2" t="s">
        <v>90</v>
      </c>
      <c r="D5" s="2"/>
      <c r="E5" s="43"/>
      <c r="F5" s="2"/>
      <c r="G5" s="2"/>
      <c r="H5" s="2"/>
      <c r="I5" s="2"/>
      <c r="J5" s="43"/>
      <c r="K5" s="2"/>
      <c r="L5" s="43"/>
    </row>
    <row r="6" spans="1:12" ht="15">
      <c r="A6" s="18"/>
      <c r="C6" s="3" t="s">
        <v>160</v>
      </c>
      <c r="D6" s="3"/>
      <c r="E6" s="54"/>
      <c r="F6" s="3"/>
      <c r="G6" s="3"/>
      <c r="H6" s="3"/>
      <c r="I6" s="3"/>
      <c r="J6" s="44"/>
      <c r="K6" s="24"/>
      <c r="L6" s="44"/>
    </row>
    <row r="7" spans="1:12" ht="12.75" customHeight="1">
      <c r="A7" s="18"/>
      <c r="C7" s="3"/>
      <c r="D7" s="3"/>
      <c r="E7" s="54"/>
      <c r="F7" s="3"/>
      <c r="G7" s="3"/>
      <c r="H7" s="3"/>
      <c r="I7" s="3"/>
      <c r="J7" s="44"/>
      <c r="K7" s="24"/>
      <c r="L7" s="44"/>
    </row>
    <row r="8" spans="1:14" ht="15">
      <c r="A8" s="18"/>
      <c r="C8" s="3"/>
      <c r="D8" s="3"/>
      <c r="E8" s="54"/>
      <c r="F8" s="3"/>
      <c r="G8" s="3"/>
      <c r="H8" s="3"/>
      <c r="I8" s="3"/>
      <c r="J8" s="44"/>
      <c r="K8" s="24"/>
      <c r="L8" s="44"/>
      <c r="N8" t="s">
        <v>39</v>
      </c>
    </row>
    <row r="9" spans="1:15" ht="15.75" customHeight="1">
      <c r="A9" s="239" t="s">
        <v>139</v>
      </c>
      <c r="B9" s="242" t="s">
        <v>140</v>
      </c>
      <c r="C9" s="243" t="s">
        <v>141</v>
      </c>
      <c r="D9" s="245" t="s">
        <v>142</v>
      </c>
      <c r="E9" s="245"/>
      <c r="F9" s="245"/>
      <c r="G9" s="245"/>
      <c r="H9" s="245"/>
      <c r="I9" s="245" t="s">
        <v>143</v>
      </c>
      <c r="J9" s="245"/>
      <c r="K9" s="245"/>
      <c r="L9" s="245"/>
      <c r="M9" s="245"/>
      <c r="N9" s="245"/>
      <c r="O9" s="245" t="s">
        <v>144</v>
      </c>
    </row>
    <row r="10" spans="1:15" ht="12.75">
      <c r="A10" s="240"/>
      <c r="B10" s="242"/>
      <c r="C10" s="244"/>
      <c r="D10" s="244" t="s">
        <v>145</v>
      </c>
      <c r="E10" s="246" t="s">
        <v>146</v>
      </c>
      <c r="F10" s="244" t="s">
        <v>80</v>
      </c>
      <c r="G10" s="244"/>
      <c r="H10" s="246" t="s">
        <v>147</v>
      </c>
      <c r="I10" s="244" t="s">
        <v>145</v>
      </c>
      <c r="J10" s="246" t="s">
        <v>146</v>
      </c>
      <c r="K10" s="244" t="s">
        <v>80</v>
      </c>
      <c r="L10" s="244"/>
      <c r="M10" s="246" t="s">
        <v>147</v>
      </c>
      <c r="N10" s="64" t="s">
        <v>80</v>
      </c>
      <c r="O10" s="245"/>
    </row>
    <row r="11" spans="1:15" ht="12.75">
      <c r="A11" s="240"/>
      <c r="B11" s="242"/>
      <c r="C11" s="244"/>
      <c r="D11" s="244"/>
      <c r="E11" s="246"/>
      <c r="F11" s="244" t="s">
        <v>148</v>
      </c>
      <c r="G11" s="244" t="s">
        <v>149</v>
      </c>
      <c r="H11" s="246"/>
      <c r="I11" s="244"/>
      <c r="J11" s="246"/>
      <c r="K11" s="244" t="s">
        <v>148</v>
      </c>
      <c r="L11" s="244" t="s">
        <v>149</v>
      </c>
      <c r="M11" s="246"/>
      <c r="N11" s="243" t="s">
        <v>150</v>
      </c>
      <c r="O11" s="245"/>
    </row>
    <row r="12" spans="1:15" ht="68.25" customHeight="1">
      <c r="A12" s="241"/>
      <c r="B12" s="242"/>
      <c r="C12" s="244"/>
      <c r="D12" s="244"/>
      <c r="E12" s="246"/>
      <c r="F12" s="244"/>
      <c r="G12" s="244"/>
      <c r="H12" s="246"/>
      <c r="I12" s="244"/>
      <c r="J12" s="246"/>
      <c r="K12" s="244"/>
      <c r="L12" s="244"/>
      <c r="M12" s="246"/>
      <c r="N12" s="243"/>
      <c r="O12" s="245"/>
    </row>
    <row r="13" spans="1:15" ht="13.5" thickBot="1">
      <c r="A13" s="98">
        <v>2</v>
      </c>
      <c r="B13" s="98">
        <v>3</v>
      </c>
      <c r="C13" s="99">
        <v>4</v>
      </c>
      <c r="D13" s="99">
        <v>5</v>
      </c>
      <c r="E13" s="100">
        <v>6</v>
      </c>
      <c r="F13" s="99">
        <v>7</v>
      </c>
      <c r="G13" s="99">
        <v>8</v>
      </c>
      <c r="H13" s="99">
        <v>9</v>
      </c>
      <c r="I13" s="99">
        <v>10</v>
      </c>
      <c r="J13" s="101">
        <v>11</v>
      </c>
      <c r="K13" s="98">
        <v>12</v>
      </c>
      <c r="L13" s="101">
        <v>13</v>
      </c>
      <c r="M13" s="98">
        <v>14</v>
      </c>
      <c r="N13" s="98">
        <v>15</v>
      </c>
      <c r="O13" s="98">
        <v>16</v>
      </c>
    </row>
    <row r="14" spans="1:15" ht="15.75" thickBot="1">
      <c r="A14" s="102"/>
      <c r="B14" s="39"/>
      <c r="C14" s="103" t="s">
        <v>151</v>
      </c>
      <c r="D14" s="14">
        <f aca="true" t="shared" si="0" ref="D14:N14">SUM(D15:D19)</f>
        <v>10260799</v>
      </c>
      <c r="E14" s="14">
        <f t="shared" si="0"/>
        <v>10260799</v>
      </c>
      <c r="F14" s="14">
        <f t="shared" si="0"/>
        <v>6205340</v>
      </c>
      <c r="G14" s="14">
        <f t="shared" si="0"/>
        <v>611190</v>
      </c>
      <c r="H14" s="14">
        <f t="shared" si="0"/>
        <v>0</v>
      </c>
      <c r="I14" s="14">
        <f t="shared" si="0"/>
        <v>682000</v>
      </c>
      <c r="J14" s="14">
        <f t="shared" si="0"/>
        <v>523500</v>
      </c>
      <c r="K14" s="14">
        <f t="shared" si="0"/>
        <v>0</v>
      </c>
      <c r="L14" s="49">
        <f t="shared" si="0"/>
        <v>0</v>
      </c>
      <c r="M14" s="14">
        <f t="shared" si="0"/>
        <v>158500</v>
      </c>
      <c r="N14" s="15">
        <f t="shared" si="0"/>
        <v>0</v>
      </c>
      <c r="O14" s="17">
        <f aca="true" t="shared" si="1" ref="O14:O19">SUM(D14,I14)</f>
        <v>10942799</v>
      </c>
    </row>
    <row r="15" spans="1:15" ht="12.75">
      <c r="A15" s="109" t="s">
        <v>0</v>
      </c>
      <c r="B15" s="109"/>
      <c r="C15" s="4" t="s">
        <v>1</v>
      </c>
      <c r="D15" s="211">
        <v>9144146</v>
      </c>
      <c r="E15" s="211">
        <v>9144146</v>
      </c>
      <c r="F15" s="23">
        <v>6205340</v>
      </c>
      <c r="G15" s="23">
        <v>611190</v>
      </c>
      <c r="H15" s="23"/>
      <c r="I15" s="23">
        <v>37000</v>
      </c>
      <c r="J15" s="46">
        <v>33500</v>
      </c>
      <c r="K15" s="154"/>
      <c r="L15" s="203"/>
      <c r="M15" s="154">
        <v>3500</v>
      </c>
      <c r="N15" s="154"/>
      <c r="O15" s="153">
        <f t="shared" si="1"/>
        <v>9181146</v>
      </c>
    </row>
    <row r="16" spans="1:15" ht="12.75">
      <c r="A16" s="104" t="s">
        <v>9</v>
      </c>
      <c r="B16" s="104"/>
      <c r="C16" s="234" t="s">
        <v>108</v>
      </c>
      <c r="D16" s="212">
        <v>841176</v>
      </c>
      <c r="E16" s="212">
        <v>841176</v>
      </c>
      <c r="F16" s="155"/>
      <c r="G16" s="156"/>
      <c r="H16" s="155"/>
      <c r="I16" s="155"/>
      <c r="J16" s="155"/>
      <c r="K16" s="155"/>
      <c r="L16" s="156"/>
      <c r="M16" s="157"/>
      <c r="N16" s="155"/>
      <c r="O16" s="153">
        <f t="shared" si="1"/>
        <v>841176</v>
      </c>
    </row>
    <row r="17" spans="1:15" ht="12.75">
      <c r="A17" s="35" t="s">
        <v>41</v>
      </c>
      <c r="B17" s="35"/>
      <c r="C17" s="5" t="s">
        <v>166</v>
      </c>
      <c r="D17" s="212">
        <v>65000</v>
      </c>
      <c r="E17" s="212">
        <v>65000</v>
      </c>
      <c r="F17" s="10"/>
      <c r="G17" s="48"/>
      <c r="H17" s="10"/>
      <c r="I17" s="10"/>
      <c r="J17" s="10"/>
      <c r="K17" s="10"/>
      <c r="L17" s="48"/>
      <c r="M17" s="10"/>
      <c r="N17" s="108"/>
      <c r="O17" s="153">
        <f t="shared" si="1"/>
        <v>65000</v>
      </c>
    </row>
    <row r="18" spans="1:15" ht="12.75">
      <c r="A18" s="105" t="s">
        <v>77</v>
      </c>
      <c r="B18" s="105"/>
      <c r="C18" s="52" t="s">
        <v>14</v>
      </c>
      <c r="D18" s="212">
        <v>210477</v>
      </c>
      <c r="E18" s="212">
        <v>210477</v>
      </c>
      <c r="F18" s="10"/>
      <c r="G18" s="48"/>
      <c r="H18" s="10"/>
      <c r="I18" s="10"/>
      <c r="J18" s="10"/>
      <c r="K18" s="10"/>
      <c r="L18" s="48"/>
      <c r="M18" s="10"/>
      <c r="N18" s="108"/>
      <c r="O18" s="153">
        <f t="shared" si="1"/>
        <v>210477</v>
      </c>
    </row>
    <row r="19" spans="1:15" ht="24.75" thickBot="1">
      <c r="A19" s="111" t="s">
        <v>18</v>
      </c>
      <c r="B19" s="111"/>
      <c r="C19" s="235" t="s">
        <v>75</v>
      </c>
      <c r="D19" s="236"/>
      <c r="E19" s="236"/>
      <c r="F19" s="50"/>
      <c r="G19" s="50"/>
      <c r="H19" s="50"/>
      <c r="I19" s="50">
        <f>155000+490000</f>
        <v>645000</v>
      </c>
      <c r="J19" s="50">
        <v>490000</v>
      </c>
      <c r="K19" s="12"/>
      <c r="L19" s="50"/>
      <c r="M19" s="50">
        <v>155000</v>
      </c>
      <c r="N19" s="112"/>
      <c r="O19" s="158">
        <f t="shared" si="1"/>
        <v>645000</v>
      </c>
    </row>
    <row r="20" spans="1:15" ht="13.5" thickBot="1">
      <c r="A20" s="113"/>
      <c r="B20" s="114"/>
      <c r="C20" s="103" t="s">
        <v>36</v>
      </c>
      <c r="D20" s="49">
        <f aca="true" t="shared" si="2" ref="D20:N20">SUM(D21:D33)</f>
        <v>349873211</v>
      </c>
      <c r="E20" s="49">
        <f t="shared" si="2"/>
        <v>349873211</v>
      </c>
      <c r="F20" s="14">
        <f t="shared" si="2"/>
        <v>204089335</v>
      </c>
      <c r="G20" s="14">
        <f t="shared" si="2"/>
        <v>71313739</v>
      </c>
      <c r="H20" s="14">
        <f t="shared" si="2"/>
        <v>0</v>
      </c>
      <c r="I20" s="14">
        <f t="shared" si="2"/>
        <v>29603641</v>
      </c>
      <c r="J20" s="14">
        <f t="shared" si="2"/>
        <v>29303141</v>
      </c>
      <c r="K20" s="14">
        <f t="shared" si="2"/>
        <v>1001355</v>
      </c>
      <c r="L20" s="49">
        <f t="shared" si="2"/>
        <v>3352523</v>
      </c>
      <c r="M20" s="14">
        <f t="shared" si="2"/>
        <v>300500</v>
      </c>
      <c r="N20" s="15">
        <f t="shared" si="2"/>
        <v>0</v>
      </c>
      <c r="O20" s="17">
        <f aca="true" t="shared" si="3" ref="O20:O105">SUM(D20,I20)</f>
        <v>379476852</v>
      </c>
    </row>
    <row r="21" spans="1:15" ht="12.75">
      <c r="A21" s="115" t="s">
        <v>0</v>
      </c>
      <c r="B21" s="115"/>
      <c r="C21" s="61" t="s">
        <v>1</v>
      </c>
      <c r="D21" s="45">
        <v>1230616</v>
      </c>
      <c r="E21" s="45">
        <v>1230616</v>
      </c>
      <c r="F21" s="13">
        <v>970935</v>
      </c>
      <c r="G21" s="45">
        <v>30655</v>
      </c>
      <c r="H21" s="13"/>
      <c r="I21" s="13"/>
      <c r="J21" s="13"/>
      <c r="K21" s="13"/>
      <c r="L21" s="45"/>
      <c r="M21" s="13"/>
      <c r="N21" s="25"/>
      <c r="O21" s="153">
        <f t="shared" si="3"/>
        <v>1230616</v>
      </c>
    </row>
    <row r="22" spans="1:15" s="53" customFormat="1" ht="12.75">
      <c r="A22" s="104" t="s">
        <v>44</v>
      </c>
      <c r="B22" s="104"/>
      <c r="C22" s="62" t="s">
        <v>45</v>
      </c>
      <c r="D22" s="48">
        <f>127264055+54500</f>
        <v>127318555</v>
      </c>
      <c r="E22" s="48">
        <f>127264055+54500</f>
        <v>127318555</v>
      </c>
      <c r="F22" s="48">
        <v>66806900</v>
      </c>
      <c r="G22" s="48">
        <v>30963241</v>
      </c>
      <c r="H22" s="48"/>
      <c r="I22" s="48">
        <v>22919053</v>
      </c>
      <c r="J22" s="48">
        <v>22919053</v>
      </c>
      <c r="K22" s="48">
        <v>7188</v>
      </c>
      <c r="L22" s="48">
        <v>359</v>
      </c>
      <c r="M22" s="48"/>
      <c r="N22" s="37"/>
      <c r="O22" s="153">
        <f t="shared" si="3"/>
        <v>150237608</v>
      </c>
    </row>
    <row r="23" spans="1:15" s="53" customFormat="1" ht="12.75">
      <c r="A23" s="104" t="s">
        <v>46</v>
      </c>
      <c r="B23" s="104"/>
      <c r="C23" s="62" t="s">
        <v>167</v>
      </c>
      <c r="D23" s="37">
        <f>150927186+715680</f>
        <v>151642866</v>
      </c>
      <c r="E23" s="37">
        <f>150927186+715680</f>
        <v>151642866</v>
      </c>
      <c r="F23" s="48">
        <v>99257000</v>
      </c>
      <c r="G23" s="48">
        <f>26403146+10500</f>
        <v>26413646</v>
      </c>
      <c r="H23" s="48"/>
      <c r="I23" s="48">
        <v>2292319</v>
      </c>
      <c r="J23" s="48">
        <v>2292319</v>
      </c>
      <c r="K23" s="48"/>
      <c r="L23" s="48">
        <v>1985897</v>
      </c>
      <c r="M23" s="48"/>
      <c r="N23" s="106"/>
      <c r="O23" s="153">
        <f t="shared" si="3"/>
        <v>153935185</v>
      </c>
    </row>
    <row r="24" spans="1:15" s="53" customFormat="1" ht="12.75">
      <c r="A24" s="104" t="s">
        <v>47</v>
      </c>
      <c r="B24" s="104"/>
      <c r="C24" s="62" t="s">
        <v>174</v>
      </c>
      <c r="D24" s="37">
        <v>2797980</v>
      </c>
      <c r="E24" s="48">
        <v>2797980</v>
      </c>
      <c r="F24" s="48">
        <v>1786400</v>
      </c>
      <c r="G24" s="48">
        <v>589742</v>
      </c>
      <c r="H24" s="48"/>
      <c r="I24" s="48">
        <v>3518</v>
      </c>
      <c r="J24" s="48">
        <v>3518</v>
      </c>
      <c r="K24" s="48"/>
      <c r="L24" s="48">
        <v>2105</v>
      </c>
      <c r="M24" s="48"/>
      <c r="N24" s="108"/>
      <c r="O24" s="153">
        <f t="shared" si="3"/>
        <v>2801498</v>
      </c>
    </row>
    <row r="25" spans="1:15" s="9" customFormat="1" ht="24">
      <c r="A25" s="104" t="s">
        <v>48</v>
      </c>
      <c r="B25" s="104"/>
      <c r="C25" s="121" t="s">
        <v>175</v>
      </c>
      <c r="D25" s="37">
        <v>4561674</v>
      </c>
      <c r="E25" s="37">
        <v>4561674</v>
      </c>
      <c r="F25" s="19">
        <v>3255000</v>
      </c>
      <c r="G25" s="37">
        <v>381897</v>
      </c>
      <c r="H25" s="118"/>
      <c r="I25" s="160">
        <v>31159</v>
      </c>
      <c r="J25" s="160">
        <v>31159</v>
      </c>
      <c r="K25" s="118"/>
      <c r="L25" s="163">
        <v>26501</v>
      </c>
      <c r="M25" s="118"/>
      <c r="N25" s="119"/>
      <c r="O25" s="153">
        <f t="shared" si="3"/>
        <v>4592833</v>
      </c>
    </row>
    <row r="26" spans="1:15" ht="12.75">
      <c r="A26" s="104" t="s">
        <v>49</v>
      </c>
      <c r="B26" s="104"/>
      <c r="C26" s="62" t="s">
        <v>168</v>
      </c>
      <c r="D26" s="37">
        <f>7455797+2000</f>
        <v>7457797</v>
      </c>
      <c r="E26" s="37">
        <f>7455797+2000</f>
        <v>7457797</v>
      </c>
      <c r="F26" s="19">
        <v>4669200</v>
      </c>
      <c r="G26" s="37">
        <v>1676960</v>
      </c>
      <c r="H26" s="10"/>
      <c r="I26" s="10">
        <v>195832</v>
      </c>
      <c r="J26" s="10">
        <v>195832</v>
      </c>
      <c r="K26" s="10">
        <v>119267</v>
      </c>
      <c r="L26" s="48">
        <v>14799</v>
      </c>
      <c r="M26" s="10"/>
      <c r="N26" s="108"/>
      <c r="O26" s="153">
        <f t="shared" si="3"/>
        <v>7653629</v>
      </c>
    </row>
    <row r="27" spans="1:23" ht="12.75">
      <c r="A27" s="104" t="s">
        <v>162</v>
      </c>
      <c r="B27" s="104"/>
      <c r="C27" s="62" t="s">
        <v>163</v>
      </c>
      <c r="D27" s="37">
        <v>40784600</v>
      </c>
      <c r="E27" s="37">
        <v>40784600</v>
      </c>
      <c r="F27" s="37">
        <v>19226900</v>
      </c>
      <c r="G27" s="37">
        <v>7991145</v>
      </c>
      <c r="H27" s="48"/>
      <c r="I27" s="48">
        <v>3851300</v>
      </c>
      <c r="J27" s="48">
        <v>3555800</v>
      </c>
      <c r="K27" s="48">
        <v>874900</v>
      </c>
      <c r="L27" s="48">
        <v>1175700</v>
      </c>
      <c r="M27" s="48">
        <v>295500</v>
      </c>
      <c r="N27" s="37"/>
      <c r="O27" s="194">
        <f t="shared" si="3"/>
        <v>44635900</v>
      </c>
      <c r="P27" s="53"/>
      <c r="Q27" s="53"/>
      <c r="R27" s="53"/>
      <c r="S27" s="53"/>
      <c r="T27" s="53"/>
      <c r="U27" s="53"/>
      <c r="V27" s="53"/>
      <c r="W27" s="53"/>
    </row>
    <row r="28" spans="1:15" ht="12.75">
      <c r="A28" s="104" t="s">
        <v>50</v>
      </c>
      <c r="B28" s="104"/>
      <c r="C28" s="62" t="s">
        <v>176</v>
      </c>
      <c r="D28" s="37">
        <v>1001412</v>
      </c>
      <c r="E28" s="37">
        <v>1001412</v>
      </c>
      <c r="F28" s="19">
        <v>565700</v>
      </c>
      <c r="G28" s="37">
        <v>52321</v>
      </c>
      <c r="H28" s="107"/>
      <c r="I28" s="107"/>
      <c r="J28" s="107"/>
      <c r="K28" s="107"/>
      <c r="L28" s="107"/>
      <c r="M28" s="106"/>
      <c r="N28" s="120"/>
      <c r="O28" s="153">
        <f t="shared" si="3"/>
        <v>1001412</v>
      </c>
    </row>
    <row r="29" spans="1:15" ht="12.75">
      <c r="A29" s="104" t="s">
        <v>51</v>
      </c>
      <c r="B29" s="104"/>
      <c r="C29" s="62" t="s">
        <v>177</v>
      </c>
      <c r="D29" s="37">
        <v>2288809</v>
      </c>
      <c r="E29" s="37">
        <v>2288809</v>
      </c>
      <c r="F29" s="19">
        <v>1579600</v>
      </c>
      <c r="G29" s="37">
        <v>131472</v>
      </c>
      <c r="H29" s="19"/>
      <c r="I29" s="19"/>
      <c r="J29" s="19"/>
      <c r="K29" s="19"/>
      <c r="L29" s="37"/>
      <c r="M29" s="19"/>
      <c r="N29" s="19"/>
      <c r="O29" s="153">
        <f t="shared" si="3"/>
        <v>2288809</v>
      </c>
    </row>
    <row r="30" spans="1:15" ht="12.75">
      <c r="A30" s="104" t="s">
        <v>52</v>
      </c>
      <c r="B30" s="104"/>
      <c r="C30" s="62" t="s">
        <v>53</v>
      </c>
      <c r="D30" s="37">
        <v>2713866</v>
      </c>
      <c r="E30" s="37">
        <v>2713866</v>
      </c>
      <c r="F30" s="19">
        <v>1882700</v>
      </c>
      <c r="G30" s="37">
        <v>402283</v>
      </c>
      <c r="H30" s="19"/>
      <c r="I30" s="19"/>
      <c r="J30" s="19"/>
      <c r="K30" s="19"/>
      <c r="L30" s="37"/>
      <c r="M30" s="19"/>
      <c r="N30" s="19"/>
      <c r="O30" s="153">
        <f t="shared" si="3"/>
        <v>2713866</v>
      </c>
    </row>
    <row r="31" spans="1:15" ht="12.75">
      <c r="A31" s="34" t="s">
        <v>81</v>
      </c>
      <c r="B31" s="34"/>
      <c r="C31" s="21" t="s">
        <v>82</v>
      </c>
      <c r="D31" s="37">
        <v>180000</v>
      </c>
      <c r="E31" s="37">
        <v>180000</v>
      </c>
      <c r="F31" s="19"/>
      <c r="G31" s="37"/>
      <c r="H31" s="19"/>
      <c r="I31" s="19"/>
      <c r="J31" s="19"/>
      <c r="K31" s="19"/>
      <c r="L31" s="37"/>
      <c r="M31" s="19"/>
      <c r="N31" s="19"/>
      <c r="O31" s="153">
        <f t="shared" si="3"/>
        <v>180000</v>
      </c>
    </row>
    <row r="32" spans="1:15" ht="24">
      <c r="A32" s="180" t="s">
        <v>79</v>
      </c>
      <c r="B32" s="116"/>
      <c r="C32" s="183" t="s">
        <v>158</v>
      </c>
      <c r="D32" s="181">
        <v>90500</v>
      </c>
      <c r="E32" s="181">
        <v>90500</v>
      </c>
      <c r="F32" s="182"/>
      <c r="G32" s="181"/>
      <c r="H32" s="182"/>
      <c r="I32" s="182"/>
      <c r="J32" s="182"/>
      <c r="K32" s="182"/>
      <c r="L32" s="181"/>
      <c r="M32" s="182"/>
      <c r="N32" s="182"/>
      <c r="O32" s="153">
        <f t="shared" si="3"/>
        <v>90500</v>
      </c>
    </row>
    <row r="33" spans="1:15" ht="24.75" thickBot="1">
      <c r="A33" s="116" t="s">
        <v>3</v>
      </c>
      <c r="B33" s="116"/>
      <c r="C33" s="213" t="s">
        <v>178</v>
      </c>
      <c r="D33" s="47">
        <f>7802536+2000</f>
        <v>7804536</v>
      </c>
      <c r="E33" s="22">
        <f>7802536+2000</f>
        <v>7804536</v>
      </c>
      <c r="F33" s="22">
        <v>4089000</v>
      </c>
      <c r="G33" s="47">
        <v>2680377</v>
      </c>
      <c r="H33" s="22"/>
      <c r="I33" s="22">
        <v>310460</v>
      </c>
      <c r="J33" s="22">
        <v>305460</v>
      </c>
      <c r="K33" s="22"/>
      <c r="L33" s="47">
        <v>147162</v>
      </c>
      <c r="M33" s="22">
        <v>5000</v>
      </c>
      <c r="N33" s="22"/>
      <c r="O33" s="158">
        <f t="shared" si="3"/>
        <v>8114996</v>
      </c>
    </row>
    <row r="34" spans="1:15" ht="13.5" thickBot="1">
      <c r="A34" s="123"/>
      <c r="B34" s="124"/>
      <c r="C34" s="125" t="s">
        <v>25</v>
      </c>
      <c r="D34" s="49">
        <f>SUM(D35:D42)</f>
        <v>7170035</v>
      </c>
      <c r="E34" s="49">
        <f aca="true" t="shared" si="4" ref="E34:N34">SUM(E35:E42)</f>
        <v>7170035</v>
      </c>
      <c r="F34" s="49">
        <f t="shared" si="4"/>
        <v>4098742</v>
      </c>
      <c r="G34" s="49">
        <f t="shared" si="4"/>
        <v>856295</v>
      </c>
      <c r="H34" s="49">
        <f t="shared" si="4"/>
        <v>0</v>
      </c>
      <c r="I34" s="49">
        <f t="shared" si="4"/>
        <v>137163</v>
      </c>
      <c r="J34" s="49">
        <f t="shared" si="4"/>
        <v>137163</v>
      </c>
      <c r="K34" s="49">
        <f t="shared" si="4"/>
        <v>0</v>
      </c>
      <c r="L34" s="49">
        <f t="shared" si="4"/>
        <v>109089</v>
      </c>
      <c r="M34" s="49">
        <f t="shared" si="4"/>
        <v>0</v>
      </c>
      <c r="N34" s="60">
        <f t="shared" si="4"/>
        <v>0</v>
      </c>
      <c r="O34" s="17">
        <f t="shared" si="3"/>
        <v>7307198</v>
      </c>
    </row>
    <row r="35" spans="1:15" ht="12.75">
      <c r="A35" s="122" t="s">
        <v>0</v>
      </c>
      <c r="B35" s="122"/>
      <c r="C35" s="193" t="s">
        <v>1</v>
      </c>
      <c r="D35" s="46">
        <v>627493</v>
      </c>
      <c r="E35" s="46">
        <v>627493</v>
      </c>
      <c r="F35" s="46">
        <v>462376</v>
      </c>
      <c r="G35" s="46">
        <v>43026</v>
      </c>
      <c r="H35" s="23"/>
      <c r="I35" s="23"/>
      <c r="J35" s="23"/>
      <c r="K35" s="23"/>
      <c r="L35" s="46"/>
      <c r="M35" s="23"/>
      <c r="N35" s="23"/>
      <c r="O35" s="153">
        <f t="shared" si="3"/>
        <v>627493</v>
      </c>
    </row>
    <row r="36" spans="1:15" ht="12.75">
      <c r="A36" s="105" t="s">
        <v>62</v>
      </c>
      <c r="B36" s="105"/>
      <c r="C36" s="52" t="s">
        <v>111</v>
      </c>
      <c r="D36" s="37">
        <v>1019939</v>
      </c>
      <c r="E36" s="37">
        <v>1019939</v>
      </c>
      <c r="F36" s="37">
        <v>762478</v>
      </c>
      <c r="G36" s="37">
        <v>42250</v>
      </c>
      <c r="H36" s="19"/>
      <c r="I36" s="19"/>
      <c r="J36" s="19"/>
      <c r="K36" s="19"/>
      <c r="L36" s="37"/>
      <c r="M36" s="19"/>
      <c r="N36" s="19"/>
      <c r="O36" s="153">
        <f t="shared" si="3"/>
        <v>1019939</v>
      </c>
    </row>
    <row r="37" spans="1:15" ht="24">
      <c r="A37" s="105" t="s">
        <v>63</v>
      </c>
      <c r="B37" s="105"/>
      <c r="C37" s="213" t="s">
        <v>112</v>
      </c>
      <c r="D37" s="37">
        <v>10000</v>
      </c>
      <c r="E37" s="37">
        <v>10000</v>
      </c>
      <c r="F37" s="37"/>
      <c r="G37" s="37"/>
      <c r="H37" s="19"/>
      <c r="I37" s="19"/>
      <c r="J37" s="19"/>
      <c r="K37" s="19"/>
      <c r="L37" s="37"/>
      <c r="M37" s="19"/>
      <c r="N37" s="19"/>
      <c r="O37" s="153">
        <f t="shared" si="3"/>
        <v>10000</v>
      </c>
    </row>
    <row r="38" spans="1:15" ht="12.75" customHeight="1">
      <c r="A38" s="105" t="s">
        <v>26</v>
      </c>
      <c r="B38" s="105"/>
      <c r="C38" s="213" t="s">
        <v>113</v>
      </c>
      <c r="D38" s="37">
        <v>462000</v>
      </c>
      <c r="E38" s="37">
        <v>462000</v>
      </c>
      <c r="F38" s="37"/>
      <c r="G38" s="37"/>
      <c r="H38" s="19"/>
      <c r="I38" s="19"/>
      <c r="J38" s="19"/>
      <c r="K38" s="19"/>
      <c r="L38" s="37"/>
      <c r="M38" s="19"/>
      <c r="N38" s="19"/>
      <c r="O38" s="153">
        <f t="shared" si="3"/>
        <v>462000</v>
      </c>
    </row>
    <row r="39" spans="1:15" ht="12.75">
      <c r="A39" s="105" t="s">
        <v>64</v>
      </c>
      <c r="B39" s="105"/>
      <c r="C39" s="52" t="s">
        <v>65</v>
      </c>
      <c r="D39" s="37">
        <v>4053346</v>
      </c>
      <c r="E39" s="37">
        <v>4053346</v>
      </c>
      <c r="F39" s="37">
        <v>2626553</v>
      </c>
      <c r="G39" s="37">
        <v>732169</v>
      </c>
      <c r="H39" s="19"/>
      <c r="I39" s="19">
        <v>137163</v>
      </c>
      <c r="J39" s="19">
        <v>137163</v>
      </c>
      <c r="K39" s="19"/>
      <c r="L39" s="37">
        <v>109089</v>
      </c>
      <c r="M39" s="19"/>
      <c r="N39" s="19"/>
      <c r="O39" s="153">
        <f t="shared" si="3"/>
        <v>4190509</v>
      </c>
    </row>
    <row r="40" spans="1:15" ht="12.75">
      <c r="A40" s="105" t="s">
        <v>66</v>
      </c>
      <c r="B40" s="105"/>
      <c r="C40" s="52" t="s">
        <v>14</v>
      </c>
      <c r="D40" s="37">
        <v>201600</v>
      </c>
      <c r="E40" s="37">
        <v>201600</v>
      </c>
      <c r="F40" s="37"/>
      <c r="G40" s="37"/>
      <c r="H40" s="19"/>
      <c r="I40" s="19"/>
      <c r="J40" s="19"/>
      <c r="K40" s="19"/>
      <c r="L40" s="37"/>
      <c r="M40" s="19"/>
      <c r="N40" s="19"/>
      <c r="O40" s="153">
        <f t="shared" si="3"/>
        <v>201600</v>
      </c>
    </row>
    <row r="41" spans="1:15" ht="48">
      <c r="A41" s="105" t="s">
        <v>122</v>
      </c>
      <c r="B41" s="105"/>
      <c r="C41" s="213" t="s">
        <v>169</v>
      </c>
      <c r="D41" s="37">
        <v>440000</v>
      </c>
      <c r="E41" s="37">
        <v>440000</v>
      </c>
      <c r="F41" s="37"/>
      <c r="G41" s="37"/>
      <c r="H41" s="19"/>
      <c r="I41" s="19"/>
      <c r="J41" s="19"/>
      <c r="K41" s="19"/>
      <c r="L41" s="37"/>
      <c r="M41" s="19"/>
      <c r="N41" s="19"/>
      <c r="O41" s="153">
        <f t="shared" si="3"/>
        <v>440000</v>
      </c>
    </row>
    <row r="42" spans="1:15" ht="13.5" thickBot="1">
      <c r="A42" s="111" t="s">
        <v>49</v>
      </c>
      <c r="B42" s="111"/>
      <c r="C42" s="62" t="s">
        <v>168</v>
      </c>
      <c r="D42" s="47">
        <v>355657</v>
      </c>
      <c r="E42" s="47">
        <v>355657</v>
      </c>
      <c r="F42" s="47">
        <v>247335</v>
      </c>
      <c r="G42" s="47">
        <v>38850</v>
      </c>
      <c r="H42" s="22"/>
      <c r="I42" s="127"/>
      <c r="J42" s="127"/>
      <c r="K42" s="127"/>
      <c r="L42" s="204"/>
      <c r="M42" s="127"/>
      <c r="N42" s="127"/>
      <c r="O42" s="158">
        <f t="shared" si="3"/>
        <v>355657</v>
      </c>
    </row>
    <row r="43" spans="1:15" ht="13.5" thickBot="1">
      <c r="A43" s="123"/>
      <c r="B43" s="124"/>
      <c r="C43" s="125" t="s">
        <v>83</v>
      </c>
      <c r="D43" s="49">
        <f>SUM(D44:D49)</f>
        <v>10414529</v>
      </c>
      <c r="E43" s="49">
        <f aca="true" t="shared" si="5" ref="E43:N43">SUM(E44:E49)</f>
        <v>10414529</v>
      </c>
      <c r="F43" s="49">
        <f t="shared" si="5"/>
        <v>5577930</v>
      </c>
      <c r="G43" s="49">
        <f t="shared" si="5"/>
        <v>1542032</v>
      </c>
      <c r="H43" s="149">
        <f t="shared" si="5"/>
        <v>0</v>
      </c>
      <c r="I43" s="149">
        <f t="shared" si="5"/>
        <v>118300</v>
      </c>
      <c r="J43" s="149">
        <f t="shared" si="5"/>
        <v>118300</v>
      </c>
      <c r="K43" s="149">
        <f t="shared" si="5"/>
        <v>0</v>
      </c>
      <c r="L43" s="49">
        <f t="shared" si="5"/>
        <v>17113</v>
      </c>
      <c r="M43" s="149">
        <f t="shared" si="5"/>
        <v>0</v>
      </c>
      <c r="N43" s="150">
        <f t="shared" si="5"/>
        <v>0</v>
      </c>
      <c r="O43" s="17">
        <f t="shared" si="3"/>
        <v>10532829</v>
      </c>
    </row>
    <row r="44" spans="1:15" ht="12.75">
      <c r="A44" s="122" t="s">
        <v>0</v>
      </c>
      <c r="B44" s="122"/>
      <c r="C44" s="193" t="s">
        <v>1</v>
      </c>
      <c r="D44" s="46">
        <v>844222</v>
      </c>
      <c r="E44" s="46">
        <v>844222</v>
      </c>
      <c r="F44" s="46">
        <v>594741</v>
      </c>
      <c r="G44" s="46">
        <v>54236</v>
      </c>
      <c r="H44" s="23"/>
      <c r="I44" s="23"/>
      <c r="J44" s="23"/>
      <c r="K44" s="23"/>
      <c r="L44" s="46"/>
      <c r="M44" s="23"/>
      <c r="N44" s="23"/>
      <c r="O44" s="153">
        <f t="shared" si="3"/>
        <v>844222</v>
      </c>
    </row>
    <row r="45" spans="1:15" ht="12.75">
      <c r="A45" s="105" t="s">
        <v>12</v>
      </c>
      <c r="B45" s="105"/>
      <c r="C45" s="52" t="s">
        <v>35</v>
      </c>
      <c r="D45" s="37">
        <v>350000</v>
      </c>
      <c r="E45" s="37">
        <v>350000</v>
      </c>
      <c r="F45" s="37"/>
      <c r="G45" s="37"/>
      <c r="H45" s="19"/>
      <c r="I45" s="19"/>
      <c r="J45" s="19"/>
      <c r="K45" s="19"/>
      <c r="L45" s="37"/>
      <c r="M45" s="19"/>
      <c r="N45" s="19"/>
      <c r="O45" s="153">
        <f t="shared" si="3"/>
        <v>350000</v>
      </c>
    </row>
    <row r="46" spans="1:15" ht="24">
      <c r="A46" s="105" t="s">
        <v>3</v>
      </c>
      <c r="B46" s="105"/>
      <c r="C46" s="213" t="s">
        <v>178</v>
      </c>
      <c r="D46" s="37">
        <v>8238699</v>
      </c>
      <c r="E46" s="37">
        <v>8238699</v>
      </c>
      <c r="F46" s="37">
        <v>4930412</v>
      </c>
      <c r="G46" s="37">
        <v>1473968</v>
      </c>
      <c r="H46" s="19"/>
      <c r="I46" s="37">
        <v>118300</v>
      </c>
      <c r="J46" s="19">
        <v>118300</v>
      </c>
      <c r="K46" s="19"/>
      <c r="L46" s="37">
        <f>16293+820</f>
        <v>17113</v>
      </c>
      <c r="M46" s="19"/>
      <c r="N46" s="19"/>
      <c r="O46" s="153">
        <f>SUM(D46,I46)</f>
        <v>8356999</v>
      </c>
    </row>
    <row r="47" spans="1:15" ht="12.75">
      <c r="A47" s="105" t="s">
        <v>136</v>
      </c>
      <c r="B47" s="105"/>
      <c r="C47" s="52" t="s">
        <v>137</v>
      </c>
      <c r="D47" s="37">
        <f>600000+200000</f>
        <v>800000</v>
      </c>
      <c r="E47" s="37">
        <f>600000+200000</f>
        <v>800000</v>
      </c>
      <c r="F47" s="37"/>
      <c r="G47" s="37"/>
      <c r="H47" s="19"/>
      <c r="I47" s="19"/>
      <c r="J47" s="19"/>
      <c r="K47" s="19"/>
      <c r="L47" s="37"/>
      <c r="M47" s="19"/>
      <c r="N47" s="19"/>
      <c r="O47" s="153">
        <f t="shared" si="3"/>
        <v>800000</v>
      </c>
    </row>
    <row r="48" spans="1:15" ht="12.75">
      <c r="A48" s="105" t="s">
        <v>13</v>
      </c>
      <c r="B48" s="105"/>
      <c r="C48" s="52" t="s">
        <v>14</v>
      </c>
      <c r="D48" s="37">
        <v>72116</v>
      </c>
      <c r="E48" s="37">
        <v>72116</v>
      </c>
      <c r="F48" s="37"/>
      <c r="G48" s="37"/>
      <c r="H48" s="19"/>
      <c r="I48" s="19"/>
      <c r="J48" s="19"/>
      <c r="K48" s="19"/>
      <c r="L48" s="37"/>
      <c r="M48" s="19"/>
      <c r="N48" s="19"/>
      <c r="O48" s="153">
        <f t="shared" si="3"/>
        <v>72116</v>
      </c>
    </row>
    <row r="49" spans="1:15" ht="13.5" thickBot="1">
      <c r="A49" s="111" t="s">
        <v>103</v>
      </c>
      <c r="B49" s="111"/>
      <c r="C49" s="196" t="s">
        <v>104</v>
      </c>
      <c r="D49" s="47">
        <v>109492</v>
      </c>
      <c r="E49" s="47">
        <v>109492</v>
      </c>
      <c r="F49" s="47">
        <v>52777</v>
      </c>
      <c r="G49" s="47">
        <v>13828</v>
      </c>
      <c r="H49" s="47"/>
      <c r="I49" s="22"/>
      <c r="J49" s="22"/>
      <c r="K49" s="22"/>
      <c r="L49" s="47"/>
      <c r="M49" s="22"/>
      <c r="N49" s="22"/>
      <c r="O49" s="158">
        <f t="shared" si="3"/>
        <v>109492</v>
      </c>
    </row>
    <row r="50" spans="1:15" ht="13.5" thickBot="1">
      <c r="A50" s="123"/>
      <c r="B50" s="124"/>
      <c r="C50" s="125" t="s">
        <v>91</v>
      </c>
      <c r="D50" s="49">
        <f>SUM(D51:D59)</f>
        <v>189177283</v>
      </c>
      <c r="E50" s="49">
        <f>SUM(E51:E59)</f>
        <v>189177283</v>
      </c>
      <c r="F50" s="49">
        <f>SUM(F51:F59)</f>
        <v>120258248</v>
      </c>
      <c r="G50" s="49">
        <f>SUM(G51:G59)</f>
        <v>26209584</v>
      </c>
      <c r="H50" s="14">
        <f>SUM(H51:H58)</f>
        <v>0</v>
      </c>
      <c r="I50" s="14">
        <f aca="true" t="shared" si="6" ref="I50:N50">SUM(I51:I59)</f>
        <v>4243075</v>
      </c>
      <c r="J50" s="14">
        <f t="shared" si="6"/>
        <v>4041634</v>
      </c>
      <c r="K50" s="14">
        <f t="shared" si="6"/>
        <v>179131</v>
      </c>
      <c r="L50" s="49">
        <f t="shared" si="6"/>
        <v>417727</v>
      </c>
      <c r="M50" s="14">
        <f t="shared" si="6"/>
        <v>201441</v>
      </c>
      <c r="N50" s="14">
        <f t="shared" si="6"/>
        <v>0</v>
      </c>
      <c r="O50" s="17">
        <f t="shared" si="3"/>
        <v>193420358</v>
      </c>
    </row>
    <row r="51" spans="1:15" ht="12.75">
      <c r="A51" s="115" t="s">
        <v>0</v>
      </c>
      <c r="B51" s="115"/>
      <c r="C51" s="61" t="s">
        <v>1</v>
      </c>
      <c r="D51" s="46">
        <v>1323068</v>
      </c>
      <c r="E51" s="46">
        <v>1323068</v>
      </c>
      <c r="F51" s="46">
        <v>914962</v>
      </c>
      <c r="G51" s="46">
        <v>128051</v>
      </c>
      <c r="H51" s="23"/>
      <c r="I51" s="200">
        <v>1476</v>
      </c>
      <c r="J51" s="200">
        <v>1476</v>
      </c>
      <c r="K51" s="23"/>
      <c r="L51" s="46"/>
      <c r="M51" s="23"/>
      <c r="N51" s="23"/>
      <c r="O51" s="153">
        <f t="shared" si="3"/>
        <v>1324544</v>
      </c>
    </row>
    <row r="52" spans="1:15" ht="12.75">
      <c r="A52" s="104" t="s">
        <v>54</v>
      </c>
      <c r="B52" s="104"/>
      <c r="C52" s="62" t="s">
        <v>55</v>
      </c>
      <c r="D52" s="37">
        <v>125199317</v>
      </c>
      <c r="E52" s="37">
        <v>125199317</v>
      </c>
      <c r="F52" s="37">
        <v>79956089</v>
      </c>
      <c r="G52" s="37">
        <v>19803497</v>
      </c>
      <c r="H52" s="19"/>
      <c r="I52" s="19">
        <v>2924330</v>
      </c>
      <c r="J52" s="19">
        <v>2767754</v>
      </c>
      <c r="K52" s="19">
        <v>157369</v>
      </c>
      <c r="L52" s="37">
        <v>323990</v>
      </c>
      <c r="M52" s="19">
        <v>156576</v>
      </c>
      <c r="N52" s="19"/>
      <c r="O52" s="153">
        <f t="shared" si="3"/>
        <v>128123647</v>
      </c>
    </row>
    <row r="53" spans="1:15" s="1" customFormat="1" ht="12.75">
      <c r="A53" s="104" t="s">
        <v>56</v>
      </c>
      <c r="B53" s="104"/>
      <c r="C53" s="62" t="s">
        <v>131</v>
      </c>
      <c r="D53" s="201">
        <v>21765325</v>
      </c>
      <c r="E53" s="201">
        <v>21765325</v>
      </c>
      <c r="F53" s="201">
        <v>14156058</v>
      </c>
      <c r="G53" s="48">
        <v>3408706</v>
      </c>
      <c r="H53" s="131"/>
      <c r="I53" s="131">
        <v>1167731</v>
      </c>
      <c r="J53" s="131">
        <v>1146731</v>
      </c>
      <c r="K53" s="131"/>
      <c r="L53" s="201">
        <v>70726</v>
      </c>
      <c r="M53" s="131">
        <v>21000</v>
      </c>
      <c r="N53" s="19"/>
      <c r="O53" s="153">
        <f t="shared" si="3"/>
        <v>22933056</v>
      </c>
    </row>
    <row r="54" spans="1:15" s="1" customFormat="1" ht="24">
      <c r="A54" s="104" t="s">
        <v>57</v>
      </c>
      <c r="B54" s="104"/>
      <c r="C54" s="121" t="s">
        <v>179</v>
      </c>
      <c r="D54" s="48">
        <v>16821943</v>
      </c>
      <c r="E54" s="48">
        <v>16821943</v>
      </c>
      <c r="F54" s="48">
        <v>11675520</v>
      </c>
      <c r="G54" s="48">
        <v>1319756</v>
      </c>
      <c r="H54" s="10"/>
      <c r="I54" s="10">
        <v>17871</v>
      </c>
      <c r="J54" s="10">
        <v>17871</v>
      </c>
      <c r="K54" s="10"/>
      <c r="L54" s="48">
        <v>5568</v>
      </c>
      <c r="M54" s="10"/>
      <c r="N54" s="132"/>
      <c r="O54" s="153">
        <f t="shared" si="3"/>
        <v>16839814</v>
      </c>
    </row>
    <row r="55" spans="1:15" ht="12.75">
      <c r="A55" s="104" t="s">
        <v>58</v>
      </c>
      <c r="B55" s="104"/>
      <c r="C55" s="62" t="s">
        <v>59</v>
      </c>
      <c r="D55" s="38">
        <v>4492040</v>
      </c>
      <c r="E55" s="38">
        <v>4492040</v>
      </c>
      <c r="F55" s="38">
        <v>3116995</v>
      </c>
      <c r="G55" s="38">
        <v>396851</v>
      </c>
      <c r="H55" s="27"/>
      <c r="I55" s="27"/>
      <c r="J55" s="27"/>
      <c r="K55" s="27"/>
      <c r="L55" s="38"/>
      <c r="M55" s="27"/>
      <c r="N55" s="132"/>
      <c r="O55" s="153">
        <f t="shared" si="3"/>
        <v>4492040</v>
      </c>
    </row>
    <row r="56" spans="1:15" ht="12.75">
      <c r="A56" s="104" t="s">
        <v>127</v>
      </c>
      <c r="B56" s="104"/>
      <c r="C56" s="62" t="s">
        <v>128</v>
      </c>
      <c r="D56" s="38">
        <v>13805495</v>
      </c>
      <c r="E56" s="38">
        <v>13805495</v>
      </c>
      <c r="F56" s="38">
        <v>8691453</v>
      </c>
      <c r="G56" s="38">
        <v>853422</v>
      </c>
      <c r="H56" s="27"/>
      <c r="I56" s="27">
        <v>86557</v>
      </c>
      <c r="J56" s="27">
        <v>62692</v>
      </c>
      <c r="K56" s="27">
        <v>21762</v>
      </c>
      <c r="L56" s="38">
        <v>8156</v>
      </c>
      <c r="M56" s="27">
        <v>23865</v>
      </c>
      <c r="N56" s="132"/>
      <c r="O56" s="153">
        <f t="shared" si="3"/>
        <v>13892052</v>
      </c>
    </row>
    <row r="57" spans="1:15" ht="12.75">
      <c r="A57" s="104" t="s">
        <v>60</v>
      </c>
      <c r="B57" s="104"/>
      <c r="C57" s="62" t="s">
        <v>61</v>
      </c>
      <c r="D57" s="38">
        <v>3236495</v>
      </c>
      <c r="E57" s="38">
        <v>3236495</v>
      </c>
      <c r="F57" s="38">
        <v>1747171</v>
      </c>
      <c r="G57" s="38">
        <v>299301</v>
      </c>
      <c r="H57" s="27"/>
      <c r="I57" s="27">
        <v>45110</v>
      </c>
      <c r="J57" s="27">
        <v>45110</v>
      </c>
      <c r="K57" s="27"/>
      <c r="L57" s="38">
        <v>9287</v>
      </c>
      <c r="M57" s="27"/>
      <c r="N57" s="132"/>
      <c r="O57" s="153">
        <f t="shared" si="3"/>
        <v>3281605</v>
      </c>
    </row>
    <row r="58" spans="1:15" ht="12.75">
      <c r="A58" s="104" t="s">
        <v>129</v>
      </c>
      <c r="B58" s="104"/>
      <c r="C58" s="62" t="s">
        <v>130</v>
      </c>
      <c r="D58" s="37">
        <v>75000</v>
      </c>
      <c r="E58" s="37">
        <v>75000</v>
      </c>
      <c r="F58" s="117"/>
      <c r="G58" s="117"/>
      <c r="H58" s="117"/>
      <c r="I58" s="117"/>
      <c r="J58" s="117"/>
      <c r="K58" s="117"/>
      <c r="L58" s="117"/>
      <c r="M58" s="118"/>
      <c r="N58" s="106"/>
      <c r="O58" s="36">
        <f t="shared" si="3"/>
        <v>75000</v>
      </c>
    </row>
    <row r="59" spans="1:15" ht="24.75" thickBot="1">
      <c r="A59" s="215" t="s">
        <v>124</v>
      </c>
      <c r="B59" s="216"/>
      <c r="C59" s="217" t="s">
        <v>125</v>
      </c>
      <c r="D59" s="218">
        <v>2458600</v>
      </c>
      <c r="E59" s="187">
        <v>2458600</v>
      </c>
      <c r="F59" s="185"/>
      <c r="G59" s="185"/>
      <c r="H59" s="185"/>
      <c r="I59" s="185"/>
      <c r="J59" s="185"/>
      <c r="K59" s="185"/>
      <c r="L59" s="185"/>
      <c r="M59" s="184"/>
      <c r="N59" s="148"/>
      <c r="O59" s="36">
        <f t="shared" si="3"/>
        <v>2458600</v>
      </c>
    </row>
    <row r="60" spans="1:15" ht="13.5" thickBot="1">
      <c r="A60" s="142"/>
      <c r="B60" s="143"/>
      <c r="C60" s="189" t="s">
        <v>42</v>
      </c>
      <c r="D60" s="190">
        <f>SUM(D61:D91)</f>
        <v>452993085</v>
      </c>
      <c r="E60" s="190">
        <f aca="true" t="shared" si="7" ref="E60:N60">SUM(E61:E91)</f>
        <v>452993085</v>
      </c>
      <c r="F60" s="190">
        <f t="shared" si="7"/>
        <v>10135466</v>
      </c>
      <c r="G60" s="190">
        <f t="shared" si="7"/>
        <v>1218426</v>
      </c>
      <c r="H60" s="151">
        <f t="shared" si="7"/>
        <v>0</v>
      </c>
      <c r="I60" s="151">
        <f t="shared" si="7"/>
        <v>30000</v>
      </c>
      <c r="J60" s="151">
        <f t="shared" si="7"/>
        <v>30000</v>
      </c>
      <c r="K60" s="151">
        <f t="shared" si="7"/>
        <v>0</v>
      </c>
      <c r="L60" s="190">
        <f t="shared" si="7"/>
        <v>0</v>
      </c>
      <c r="M60" s="151">
        <f t="shared" si="7"/>
        <v>0</v>
      </c>
      <c r="N60" s="151">
        <f t="shared" si="7"/>
        <v>0</v>
      </c>
      <c r="O60" s="152">
        <f t="shared" si="3"/>
        <v>453023085</v>
      </c>
    </row>
    <row r="61" spans="1:15" ht="12.75">
      <c r="A61" s="122" t="s">
        <v>0</v>
      </c>
      <c r="B61" s="122"/>
      <c r="C61" s="219" t="s">
        <v>1</v>
      </c>
      <c r="D61" s="45">
        <v>8243795</v>
      </c>
      <c r="E61" s="45">
        <v>8243795</v>
      </c>
      <c r="F61" s="45">
        <v>6393199</v>
      </c>
      <c r="G61" s="45">
        <v>233603</v>
      </c>
      <c r="H61" s="13"/>
      <c r="I61" s="13"/>
      <c r="J61" s="13"/>
      <c r="K61" s="45"/>
      <c r="L61" s="45"/>
      <c r="M61" s="13"/>
      <c r="N61" s="23"/>
      <c r="O61" s="153">
        <f t="shared" si="3"/>
        <v>8243795</v>
      </c>
    </row>
    <row r="62" spans="1:15" ht="12.75">
      <c r="A62" s="122" t="s">
        <v>2</v>
      </c>
      <c r="B62" s="122"/>
      <c r="C62" s="193" t="s">
        <v>121</v>
      </c>
      <c r="D62" s="46">
        <v>770000</v>
      </c>
      <c r="E62" s="46">
        <v>770000</v>
      </c>
      <c r="F62" s="45"/>
      <c r="G62" s="45"/>
      <c r="H62" s="13"/>
      <c r="I62" s="13"/>
      <c r="J62" s="13"/>
      <c r="K62" s="45"/>
      <c r="L62" s="45"/>
      <c r="M62" s="13"/>
      <c r="N62" s="23"/>
      <c r="O62" s="153">
        <f t="shared" si="3"/>
        <v>770000</v>
      </c>
    </row>
    <row r="63" spans="1:15" ht="120">
      <c r="A63" s="220" t="s">
        <v>28</v>
      </c>
      <c r="B63" s="220"/>
      <c r="C63" s="57" t="s">
        <v>115</v>
      </c>
      <c r="D63" s="37">
        <v>35000000</v>
      </c>
      <c r="E63" s="37">
        <v>35000000</v>
      </c>
      <c r="F63" s="45"/>
      <c r="G63" s="45"/>
      <c r="H63" s="13"/>
      <c r="I63" s="13"/>
      <c r="J63" s="13"/>
      <c r="K63" s="45"/>
      <c r="L63" s="45"/>
      <c r="M63" s="13"/>
      <c r="N63" s="23"/>
      <c r="O63" s="153">
        <f t="shared" si="3"/>
        <v>35000000</v>
      </c>
    </row>
    <row r="64" spans="1:15" ht="132">
      <c r="A64" s="221" t="s">
        <v>27</v>
      </c>
      <c r="B64" s="221"/>
      <c r="C64" s="222" t="s">
        <v>116</v>
      </c>
      <c r="D64" s="50">
        <v>199998</v>
      </c>
      <c r="E64" s="50">
        <v>199998</v>
      </c>
      <c r="F64" s="45"/>
      <c r="G64" s="45"/>
      <c r="H64" s="13"/>
      <c r="I64" s="13"/>
      <c r="J64" s="13"/>
      <c r="K64" s="45"/>
      <c r="L64" s="45"/>
      <c r="M64" s="13"/>
      <c r="N64" s="23"/>
      <c r="O64" s="153">
        <f t="shared" si="3"/>
        <v>199998</v>
      </c>
    </row>
    <row r="65" spans="1:15" ht="228">
      <c r="A65" s="172" t="s">
        <v>29</v>
      </c>
      <c r="B65" s="172"/>
      <c r="C65" s="173" t="s">
        <v>117</v>
      </c>
      <c r="D65" s="12">
        <v>8100000</v>
      </c>
      <c r="E65" s="12">
        <v>8100000</v>
      </c>
      <c r="F65" s="249"/>
      <c r="G65" s="237"/>
      <c r="H65" s="249"/>
      <c r="I65" s="249"/>
      <c r="J65" s="249"/>
      <c r="K65" s="237"/>
      <c r="L65" s="237"/>
      <c r="M65" s="249"/>
      <c r="N65" s="247"/>
      <c r="O65" s="251">
        <f t="shared" si="3"/>
        <v>8100000</v>
      </c>
    </row>
    <row r="66" spans="1:15" ht="144">
      <c r="A66" s="174"/>
      <c r="B66" s="174"/>
      <c r="C66" s="175" t="s">
        <v>132</v>
      </c>
      <c r="D66" s="133"/>
      <c r="E66" s="133"/>
      <c r="F66" s="250"/>
      <c r="G66" s="238"/>
      <c r="H66" s="250"/>
      <c r="I66" s="250"/>
      <c r="J66" s="250"/>
      <c r="K66" s="238"/>
      <c r="L66" s="238"/>
      <c r="M66" s="250"/>
      <c r="N66" s="248"/>
      <c r="O66" s="252"/>
    </row>
    <row r="67" spans="1:15" ht="48">
      <c r="A67" s="32" t="s">
        <v>30</v>
      </c>
      <c r="B67" s="178"/>
      <c r="C67" s="176" t="s">
        <v>93</v>
      </c>
      <c r="D67" s="10">
        <v>22000000</v>
      </c>
      <c r="E67" s="171">
        <v>22000000</v>
      </c>
      <c r="F67" s="13"/>
      <c r="G67" s="45"/>
      <c r="H67" s="13"/>
      <c r="I67" s="13"/>
      <c r="J67" s="13"/>
      <c r="K67" s="45"/>
      <c r="L67" s="45"/>
      <c r="M67" s="13"/>
      <c r="N67" s="23"/>
      <c r="O67" s="153">
        <f t="shared" si="3"/>
        <v>22000000</v>
      </c>
    </row>
    <row r="68" spans="1:15" ht="48">
      <c r="A68" s="32" t="s">
        <v>31</v>
      </c>
      <c r="B68" s="178"/>
      <c r="C68" s="176" t="s">
        <v>94</v>
      </c>
      <c r="D68" s="160">
        <v>5000</v>
      </c>
      <c r="E68" s="177">
        <v>5000</v>
      </c>
      <c r="F68" s="13"/>
      <c r="G68" s="45"/>
      <c r="H68" s="13"/>
      <c r="I68" s="13"/>
      <c r="J68" s="13"/>
      <c r="K68" s="45"/>
      <c r="L68" s="45"/>
      <c r="M68" s="13"/>
      <c r="N68" s="23"/>
      <c r="O68" s="153">
        <f t="shared" si="3"/>
        <v>5000</v>
      </c>
    </row>
    <row r="69" spans="1:15" ht="48">
      <c r="A69" s="32" t="s">
        <v>32</v>
      </c>
      <c r="B69" s="178"/>
      <c r="C69" s="176" t="s">
        <v>95</v>
      </c>
      <c r="D69" s="10">
        <f>380700-199998</f>
        <v>180702</v>
      </c>
      <c r="E69" s="10">
        <f>380700-199998</f>
        <v>180702</v>
      </c>
      <c r="F69" s="13"/>
      <c r="G69" s="45"/>
      <c r="H69" s="13"/>
      <c r="I69" s="13"/>
      <c r="J69" s="13"/>
      <c r="K69" s="45"/>
      <c r="L69" s="45"/>
      <c r="M69" s="13"/>
      <c r="N69" s="23"/>
      <c r="O69" s="153">
        <f t="shared" si="3"/>
        <v>180702</v>
      </c>
    </row>
    <row r="70" spans="1:15" ht="108">
      <c r="A70" s="32" t="s">
        <v>43</v>
      </c>
      <c r="B70" s="178"/>
      <c r="C70" s="176" t="s">
        <v>133</v>
      </c>
      <c r="D70" s="160">
        <v>5400</v>
      </c>
      <c r="E70" s="177">
        <v>5400</v>
      </c>
      <c r="F70" s="13"/>
      <c r="G70" s="45"/>
      <c r="H70" s="13"/>
      <c r="I70" s="13"/>
      <c r="J70" s="13"/>
      <c r="K70" s="45"/>
      <c r="L70" s="45"/>
      <c r="M70" s="13"/>
      <c r="N70" s="23"/>
      <c r="O70" s="153">
        <f t="shared" si="3"/>
        <v>5400</v>
      </c>
    </row>
    <row r="71" spans="1:15" ht="12.75">
      <c r="A71" s="34" t="s">
        <v>78</v>
      </c>
      <c r="B71" s="179"/>
      <c r="C71" s="21" t="s">
        <v>96</v>
      </c>
      <c r="D71" s="19">
        <v>2147800</v>
      </c>
      <c r="E71" s="19">
        <v>2147800</v>
      </c>
      <c r="F71" s="13"/>
      <c r="G71" s="45"/>
      <c r="H71" s="13"/>
      <c r="I71" s="13"/>
      <c r="J71" s="13"/>
      <c r="K71" s="45"/>
      <c r="L71" s="45"/>
      <c r="M71" s="13"/>
      <c r="N71" s="23"/>
      <c r="O71" s="153">
        <f t="shared" si="3"/>
        <v>2147800</v>
      </c>
    </row>
    <row r="72" spans="1:15" ht="72">
      <c r="A72" s="178" t="s">
        <v>89</v>
      </c>
      <c r="B72" s="32"/>
      <c r="C72" s="57" t="s">
        <v>134</v>
      </c>
      <c r="D72" s="19">
        <v>2500000</v>
      </c>
      <c r="E72" s="19">
        <v>2500000</v>
      </c>
      <c r="F72" s="13"/>
      <c r="G72" s="45"/>
      <c r="H72" s="13"/>
      <c r="I72" s="13"/>
      <c r="J72" s="13"/>
      <c r="K72" s="45"/>
      <c r="L72" s="45"/>
      <c r="M72" s="13"/>
      <c r="N72" s="23"/>
      <c r="O72" s="153">
        <f t="shared" si="3"/>
        <v>2500000</v>
      </c>
    </row>
    <row r="73" spans="1:15" ht="12.75">
      <c r="A73" s="179" t="s">
        <v>4</v>
      </c>
      <c r="B73" s="34"/>
      <c r="C73" s="21" t="s">
        <v>118</v>
      </c>
      <c r="D73" s="164">
        <v>2103300</v>
      </c>
      <c r="E73" s="164">
        <v>2103300</v>
      </c>
      <c r="F73" s="13"/>
      <c r="G73" s="45"/>
      <c r="H73" s="13"/>
      <c r="I73" s="13"/>
      <c r="J73" s="13"/>
      <c r="K73" s="45"/>
      <c r="L73" s="45"/>
      <c r="M73" s="13"/>
      <c r="N73" s="23"/>
      <c r="O73" s="153">
        <f t="shared" si="3"/>
        <v>2103300</v>
      </c>
    </row>
    <row r="74" spans="1:15" ht="12.75">
      <c r="A74" s="179" t="s">
        <v>5</v>
      </c>
      <c r="B74" s="34"/>
      <c r="C74" s="21" t="s">
        <v>180</v>
      </c>
      <c r="D74" s="164">
        <v>1660000</v>
      </c>
      <c r="E74" s="164">
        <v>1660000</v>
      </c>
      <c r="F74" s="13"/>
      <c r="G74" s="45"/>
      <c r="H74" s="13"/>
      <c r="I74" s="13"/>
      <c r="J74" s="13"/>
      <c r="K74" s="45"/>
      <c r="L74" s="45"/>
      <c r="M74" s="13"/>
      <c r="N74" s="23"/>
      <c r="O74" s="153">
        <f t="shared" si="3"/>
        <v>1660000</v>
      </c>
    </row>
    <row r="75" spans="1:15" ht="12.75">
      <c r="A75" s="179" t="s">
        <v>6</v>
      </c>
      <c r="B75" s="34"/>
      <c r="C75" s="21" t="s">
        <v>119</v>
      </c>
      <c r="D75" s="164">
        <v>93144600</v>
      </c>
      <c r="E75" s="164">
        <v>93144600</v>
      </c>
      <c r="F75" s="13"/>
      <c r="G75" s="45"/>
      <c r="H75" s="13"/>
      <c r="I75" s="13"/>
      <c r="J75" s="13"/>
      <c r="K75" s="45"/>
      <c r="L75" s="45"/>
      <c r="M75" s="13"/>
      <c r="N75" s="23"/>
      <c r="O75" s="153">
        <f t="shared" si="3"/>
        <v>93144600</v>
      </c>
    </row>
    <row r="76" spans="1:15" ht="12.75">
      <c r="A76" s="179" t="s">
        <v>7</v>
      </c>
      <c r="B76" s="34"/>
      <c r="C76" s="21" t="s">
        <v>120</v>
      </c>
      <c r="D76" s="164">
        <v>6367900</v>
      </c>
      <c r="E76" s="164">
        <v>6367900</v>
      </c>
      <c r="F76" s="13"/>
      <c r="G76" s="45"/>
      <c r="H76" s="13"/>
      <c r="I76" s="13"/>
      <c r="J76" s="13"/>
      <c r="K76" s="45"/>
      <c r="L76" s="45"/>
      <c r="M76" s="13"/>
      <c r="N76" s="23"/>
      <c r="O76" s="153">
        <f t="shared" si="3"/>
        <v>6367900</v>
      </c>
    </row>
    <row r="77" spans="1:15" ht="12.75">
      <c r="A77" s="179" t="s">
        <v>22</v>
      </c>
      <c r="B77" s="34"/>
      <c r="C77" s="21" t="s">
        <v>34</v>
      </c>
      <c r="D77" s="164">
        <v>14714400</v>
      </c>
      <c r="E77" s="164">
        <v>14714400</v>
      </c>
      <c r="F77" s="13"/>
      <c r="G77" s="45"/>
      <c r="H77" s="13"/>
      <c r="I77" s="13"/>
      <c r="J77" s="13"/>
      <c r="K77" s="45"/>
      <c r="L77" s="45"/>
      <c r="M77" s="13"/>
      <c r="N77" s="23"/>
      <c r="O77" s="153">
        <f t="shared" si="3"/>
        <v>14714400</v>
      </c>
    </row>
    <row r="78" spans="1:15" ht="12.75">
      <c r="A78" s="179" t="s">
        <v>73</v>
      </c>
      <c r="B78" s="34"/>
      <c r="C78" s="21" t="s">
        <v>74</v>
      </c>
      <c r="D78" s="164">
        <v>3901800</v>
      </c>
      <c r="E78" s="164">
        <v>3901800</v>
      </c>
      <c r="F78" s="13"/>
      <c r="G78" s="45"/>
      <c r="H78" s="13"/>
      <c r="I78" s="13"/>
      <c r="J78" s="13"/>
      <c r="K78" s="45"/>
      <c r="L78" s="45"/>
      <c r="M78" s="13"/>
      <c r="N78" s="23"/>
      <c r="O78" s="153">
        <f t="shared" si="3"/>
        <v>3901800</v>
      </c>
    </row>
    <row r="79" spans="1:15" ht="12.75">
      <c r="A79" s="179" t="s">
        <v>85</v>
      </c>
      <c r="B79" s="34"/>
      <c r="C79" s="21" t="s">
        <v>86</v>
      </c>
      <c r="D79" s="165">
        <v>238220</v>
      </c>
      <c r="E79" s="164">
        <v>238220</v>
      </c>
      <c r="F79" s="13"/>
      <c r="G79" s="45"/>
      <c r="H79" s="13"/>
      <c r="I79" s="13"/>
      <c r="J79" s="13"/>
      <c r="K79" s="45"/>
      <c r="L79" s="45"/>
      <c r="M79" s="13"/>
      <c r="N79" s="23"/>
      <c r="O79" s="153">
        <f t="shared" si="3"/>
        <v>238220</v>
      </c>
    </row>
    <row r="80" spans="1:15" ht="12.75">
      <c r="A80" s="179" t="s">
        <v>23</v>
      </c>
      <c r="B80" s="34"/>
      <c r="C80" s="21" t="s">
        <v>97</v>
      </c>
      <c r="D80" s="164">
        <v>15045280</v>
      </c>
      <c r="E80" s="164">
        <v>15045280</v>
      </c>
      <c r="F80" s="13"/>
      <c r="G80" s="45"/>
      <c r="H80" s="13"/>
      <c r="I80" s="13"/>
      <c r="J80" s="13"/>
      <c r="K80" s="45"/>
      <c r="L80" s="45"/>
      <c r="M80" s="13"/>
      <c r="N80" s="23"/>
      <c r="O80" s="153">
        <f t="shared" si="3"/>
        <v>15045280</v>
      </c>
    </row>
    <row r="81" spans="1:15" ht="24">
      <c r="A81" s="178" t="s">
        <v>8</v>
      </c>
      <c r="B81" s="32"/>
      <c r="C81" s="33" t="s">
        <v>98</v>
      </c>
      <c r="D81" s="162">
        <v>177760000</v>
      </c>
      <c r="E81" s="162">
        <v>177760000</v>
      </c>
      <c r="F81" s="13"/>
      <c r="G81" s="45"/>
      <c r="H81" s="13"/>
      <c r="I81" s="13"/>
      <c r="J81" s="13"/>
      <c r="K81" s="45"/>
      <c r="L81" s="45"/>
      <c r="M81" s="13"/>
      <c r="N81" s="23"/>
      <c r="O81" s="153">
        <f t="shared" si="3"/>
        <v>177760000</v>
      </c>
    </row>
    <row r="82" spans="1:15" ht="24">
      <c r="A82" s="178" t="s">
        <v>164</v>
      </c>
      <c r="B82" s="32"/>
      <c r="C82" s="33" t="s">
        <v>165</v>
      </c>
      <c r="D82" s="162">
        <v>15000</v>
      </c>
      <c r="E82" s="162">
        <v>15000</v>
      </c>
      <c r="F82" s="13"/>
      <c r="G82" s="45"/>
      <c r="H82" s="13"/>
      <c r="I82" s="13"/>
      <c r="J82" s="13"/>
      <c r="K82" s="45"/>
      <c r="L82" s="45"/>
      <c r="M82" s="13"/>
      <c r="N82" s="23"/>
      <c r="O82" s="153">
        <f t="shared" si="3"/>
        <v>15000</v>
      </c>
    </row>
    <row r="83" spans="1:15" ht="24">
      <c r="A83" s="32" t="s">
        <v>154</v>
      </c>
      <c r="B83" s="32"/>
      <c r="C83" s="33" t="s">
        <v>155</v>
      </c>
      <c r="D83" s="162">
        <v>1725200</v>
      </c>
      <c r="E83" s="168">
        <v>1725200</v>
      </c>
      <c r="F83" s="13"/>
      <c r="G83" s="45"/>
      <c r="H83" s="13"/>
      <c r="I83" s="13"/>
      <c r="J83" s="13"/>
      <c r="K83" s="45"/>
      <c r="L83" s="45"/>
      <c r="M83" s="13"/>
      <c r="N83" s="23"/>
      <c r="O83" s="153">
        <f t="shared" si="3"/>
        <v>1725200</v>
      </c>
    </row>
    <row r="84" spans="1:15" ht="24">
      <c r="A84" s="35" t="s">
        <v>24</v>
      </c>
      <c r="B84" s="35"/>
      <c r="C84" s="126" t="s">
        <v>76</v>
      </c>
      <c r="D84" s="201">
        <v>32293800</v>
      </c>
      <c r="E84" s="165">
        <v>32293800</v>
      </c>
      <c r="F84" s="13"/>
      <c r="G84" s="45"/>
      <c r="H84" s="13"/>
      <c r="I84" s="13"/>
      <c r="J84" s="13"/>
      <c r="K84" s="45"/>
      <c r="L84" s="45"/>
      <c r="M84" s="13"/>
      <c r="N84" s="23"/>
      <c r="O84" s="153">
        <f t="shared" si="3"/>
        <v>32293800</v>
      </c>
    </row>
    <row r="85" spans="1:15" ht="12.75">
      <c r="A85" s="35" t="s">
        <v>9</v>
      </c>
      <c r="B85" s="35"/>
      <c r="C85" s="234" t="s">
        <v>108</v>
      </c>
      <c r="D85" s="37">
        <v>3811465</v>
      </c>
      <c r="E85" s="37">
        <v>3811465</v>
      </c>
      <c r="F85" s="19"/>
      <c r="G85" s="37"/>
      <c r="H85" s="118"/>
      <c r="I85" s="118"/>
      <c r="J85" s="118"/>
      <c r="K85" s="118"/>
      <c r="L85" s="117"/>
      <c r="M85" s="118"/>
      <c r="N85" s="118"/>
      <c r="O85" s="153">
        <f t="shared" si="3"/>
        <v>3811465</v>
      </c>
    </row>
    <row r="86" spans="1:15" ht="24">
      <c r="A86" s="195" t="s">
        <v>37</v>
      </c>
      <c r="B86" s="195"/>
      <c r="C86" s="223" t="s">
        <v>109</v>
      </c>
      <c r="D86" s="37">
        <v>3130034</v>
      </c>
      <c r="E86" s="37">
        <v>3130034</v>
      </c>
      <c r="F86" s="37">
        <v>2426893</v>
      </c>
      <c r="G86" s="37">
        <v>94699</v>
      </c>
      <c r="H86" s="10"/>
      <c r="I86" s="10">
        <v>30000</v>
      </c>
      <c r="J86" s="10">
        <v>30000</v>
      </c>
      <c r="K86" s="10"/>
      <c r="L86" s="48"/>
      <c r="M86" s="10"/>
      <c r="N86" s="19"/>
      <c r="O86" s="153">
        <f t="shared" si="3"/>
        <v>3160034</v>
      </c>
    </row>
    <row r="87" spans="1:15" ht="48">
      <c r="A87" s="195" t="s">
        <v>102</v>
      </c>
      <c r="B87" s="195"/>
      <c r="C87" s="213" t="s">
        <v>107</v>
      </c>
      <c r="D87" s="37">
        <v>608547</v>
      </c>
      <c r="E87" s="37">
        <v>608547</v>
      </c>
      <c r="F87" s="37"/>
      <c r="G87" s="37"/>
      <c r="H87" s="10"/>
      <c r="I87" s="10"/>
      <c r="J87" s="10"/>
      <c r="K87" s="10"/>
      <c r="L87" s="48"/>
      <c r="M87" s="10"/>
      <c r="N87" s="19"/>
      <c r="O87" s="153">
        <f t="shared" si="3"/>
        <v>608547</v>
      </c>
    </row>
    <row r="88" spans="1:15" ht="24">
      <c r="A88" s="195" t="s">
        <v>126</v>
      </c>
      <c r="B88" s="195"/>
      <c r="C88" s="213" t="s">
        <v>181</v>
      </c>
      <c r="D88" s="37">
        <v>2752744</v>
      </c>
      <c r="E88" s="37">
        <v>2752744</v>
      </c>
      <c r="F88" s="37">
        <v>1315374</v>
      </c>
      <c r="G88" s="37">
        <v>890124</v>
      </c>
      <c r="H88" s="10"/>
      <c r="I88" s="10"/>
      <c r="J88" s="10"/>
      <c r="K88" s="10"/>
      <c r="L88" s="48"/>
      <c r="M88" s="10"/>
      <c r="N88" s="19"/>
      <c r="O88" s="153">
        <f t="shared" si="3"/>
        <v>2752744</v>
      </c>
    </row>
    <row r="89" spans="1:15" ht="12.75">
      <c r="A89" s="111" t="s">
        <v>40</v>
      </c>
      <c r="B89" s="111"/>
      <c r="C89" s="196" t="s">
        <v>110</v>
      </c>
      <c r="D89" s="47">
        <v>288100</v>
      </c>
      <c r="E89" s="47">
        <v>288100</v>
      </c>
      <c r="F89" s="47"/>
      <c r="G89" s="47"/>
      <c r="H89" s="12"/>
      <c r="I89" s="12"/>
      <c r="J89" s="12"/>
      <c r="K89" s="12"/>
      <c r="L89" s="50"/>
      <c r="M89" s="12"/>
      <c r="N89" s="22"/>
      <c r="O89" s="158">
        <f t="shared" si="3"/>
        <v>288100</v>
      </c>
    </row>
    <row r="90" spans="1:15" ht="24">
      <c r="A90" s="224" t="s">
        <v>157</v>
      </c>
      <c r="B90" s="111"/>
      <c r="C90" s="225" t="s">
        <v>156</v>
      </c>
      <c r="D90" s="209">
        <f>3910000-200000</f>
        <v>3710000</v>
      </c>
      <c r="E90" s="209">
        <f>3910000-200000</f>
        <v>3710000</v>
      </c>
      <c r="F90" s="37"/>
      <c r="G90" s="37"/>
      <c r="H90" s="10"/>
      <c r="I90" s="10"/>
      <c r="J90" s="10"/>
      <c r="K90" s="10"/>
      <c r="L90" s="48"/>
      <c r="M90" s="10"/>
      <c r="N90" s="19"/>
      <c r="O90" s="36">
        <f t="shared" si="3"/>
        <v>3710000</v>
      </c>
    </row>
    <row r="91" spans="1:15" ht="24.75" thickBot="1">
      <c r="A91" s="224" t="s">
        <v>33</v>
      </c>
      <c r="B91" s="224"/>
      <c r="C91" s="226" t="s">
        <v>99</v>
      </c>
      <c r="D91" s="227">
        <v>10570000</v>
      </c>
      <c r="E91" s="227">
        <v>10570000</v>
      </c>
      <c r="F91" s="187"/>
      <c r="G91" s="187"/>
      <c r="H91" s="186"/>
      <c r="I91" s="186"/>
      <c r="J91" s="186"/>
      <c r="K91" s="186"/>
      <c r="L91" s="202"/>
      <c r="M91" s="186"/>
      <c r="N91" s="188"/>
      <c r="O91" s="159">
        <f t="shared" si="3"/>
        <v>10570000</v>
      </c>
    </row>
    <row r="92" spans="1:15" ht="13.5" thickBot="1">
      <c r="A92" s="142"/>
      <c r="B92" s="143"/>
      <c r="C92" s="144" t="s">
        <v>84</v>
      </c>
      <c r="D92" s="228">
        <f>SUM(D93:D96)</f>
        <v>4196764</v>
      </c>
      <c r="E92" s="49">
        <f aca="true" t="shared" si="8" ref="E92:N92">SUM(E93:E96)</f>
        <v>4196764</v>
      </c>
      <c r="F92" s="49">
        <f t="shared" si="8"/>
        <v>2152289</v>
      </c>
      <c r="G92" s="14">
        <f t="shared" si="8"/>
        <v>595904</v>
      </c>
      <c r="H92" s="14">
        <f t="shared" si="8"/>
        <v>0</v>
      </c>
      <c r="I92" s="14">
        <f t="shared" si="8"/>
        <v>0</v>
      </c>
      <c r="J92" s="14">
        <f t="shared" si="8"/>
        <v>0</v>
      </c>
      <c r="K92" s="14">
        <f t="shared" si="8"/>
        <v>0</v>
      </c>
      <c r="L92" s="49">
        <f t="shared" si="8"/>
        <v>0</v>
      </c>
      <c r="M92" s="14">
        <f t="shared" si="8"/>
        <v>0</v>
      </c>
      <c r="N92" s="15">
        <f t="shared" si="8"/>
        <v>0</v>
      </c>
      <c r="O92" s="17">
        <f t="shared" si="3"/>
        <v>4196764</v>
      </c>
    </row>
    <row r="93" spans="1:15" ht="12.75">
      <c r="A93" s="122" t="s">
        <v>0</v>
      </c>
      <c r="B93" s="122"/>
      <c r="C93" s="193" t="s">
        <v>1</v>
      </c>
      <c r="D93" s="45">
        <v>838360</v>
      </c>
      <c r="E93" s="45">
        <v>838360</v>
      </c>
      <c r="F93" s="45">
        <v>577209</v>
      </c>
      <c r="G93" s="45">
        <v>54587</v>
      </c>
      <c r="H93" s="13"/>
      <c r="I93" s="13"/>
      <c r="J93" s="13"/>
      <c r="K93" s="13"/>
      <c r="L93" s="45"/>
      <c r="M93" s="13"/>
      <c r="N93" s="23"/>
      <c r="O93" s="153">
        <f t="shared" si="3"/>
        <v>838360</v>
      </c>
    </row>
    <row r="94" spans="1:15" ht="24">
      <c r="A94" s="229" t="s">
        <v>105</v>
      </c>
      <c r="B94" s="229"/>
      <c r="C94" s="230" t="s">
        <v>106</v>
      </c>
      <c r="D94" s="210">
        <v>3028404</v>
      </c>
      <c r="E94" s="45">
        <v>3028404</v>
      </c>
      <c r="F94" s="45">
        <v>1575080</v>
      </c>
      <c r="G94" s="45">
        <v>541317</v>
      </c>
      <c r="H94" s="186"/>
      <c r="I94" s="186"/>
      <c r="J94" s="186"/>
      <c r="K94" s="186"/>
      <c r="L94" s="202"/>
      <c r="M94" s="186"/>
      <c r="N94" s="28"/>
      <c r="O94" s="153">
        <f t="shared" si="3"/>
        <v>3028404</v>
      </c>
    </row>
    <row r="95" spans="1:15" ht="12.75">
      <c r="A95" s="105" t="s">
        <v>92</v>
      </c>
      <c r="B95" s="105"/>
      <c r="C95" s="52" t="s">
        <v>114</v>
      </c>
      <c r="D95" s="48">
        <v>131000</v>
      </c>
      <c r="E95" s="48">
        <v>131000</v>
      </c>
      <c r="F95" s="48"/>
      <c r="G95" s="48"/>
      <c r="H95" s="10"/>
      <c r="I95" s="10"/>
      <c r="J95" s="10"/>
      <c r="K95" s="10"/>
      <c r="L95" s="48"/>
      <c r="M95" s="10"/>
      <c r="N95" s="19"/>
      <c r="O95" s="36">
        <f>SUM(D95,I95)</f>
        <v>131000</v>
      </c>
    </row>
    <row r="96" spans="1:15" ht="13.5" thickBot="1">
      <c r="A96" s="122" t="s">
        <v>122</v>
      </c>
      <c r="B96" s="122"/>
      <c r="C96" s="193" t="s">
        <v>123</v>
      </c>
      <c r="D96" s="198">
        <v>199000</v>
      </c>
      <c r="E96" s="198">
        <v>199000</v>
      </c>
      <c r="F96" s="198"/>
      <c r="G96" s="198"/>
      <c r="H96" s="197"/>
      <c r="I96" s="197"/>
      <c r="J96" s="197"/>
      <c r="K96" s="197"/>
      <c r="L96" s="198"/>
      <c r="M96" s="197"/>
      <c r="N96" s="199"/>
      <c r="O96" s="158">
        <f t="shared" si="3"/>
        <v>199000</v>
      </c>
    </row>
    <row r="97" spans="1:15" ht="13.5" thickBot="1">
      <c r="A97" s="123"/>
      <c r="B97" s="143"/>
      <c r="C97" s="125" t="s">
        <v>11</v>
      </c>
      <c r="D97" s="231">
        <f>SUM(D98:D102)</f>
        <v>34138898</v>
      </c>
      <c r="E97" s="190">
        <f aca="true" t="shared" si="9" ref="E97:N97">SUM(E98:E102)</f>
        <v>34138898</v>
      </c>
      <c r="F97" s="49">
        <f t="shared" si="9"/>
        <v>24608494</v>
      </c>
      <c r="G97" s="14">
        <f t="shared" si="9"/>
        <v>2406211</v>
      </c>
      <c r="H97" s="14">
        <f t="shared" si="9"/>
        <v>0</v>
      </c>
      <c r="I97" s="14">
        <f t="shared" si="9"/>
        <v>1883340</v>
      </c>
      <c r="J97" s="14">
        <f t="shared" si="9"/>
        <v>1873340</v>
      </c>
      <c r="K97" s="14">
        <f t="shared" si="9"/>
        <v>1222711</v>
      </c>
      <c r="L97" s="49">
        <f t="shared" si="9"/>
        <v>0</v>
      </c>
      <c r="M97" s="14">
        <f t="shared" si="9"/>
        <v>10000</v>
      </c>
      <c r="N97" s="152">
        <f t="shared" si="9"/>
        <v>0</v>
      </c>
      <c r="O97" s="17">
        <f t="shared" si="3"/>
        <v>36022238</v>
      </c>
    </row>
    <row r="98" spans="1:15" s="97" customFormat="1" ht="12.75">
      <c r="A98" s="115" t="s">
        <v>0</v>
      </c>
      <c r="B98" s="115"/>
      <c r="C98" s="61" t="s">
        <v>1</v>
      </c>
      <c r="D98" s="46">
        <v>608391</v>
      </c>
      <c r="E98" s="46">
        <v>608391</v>
      </c>
      <c r="F98" s="46">
        <v>454322</v>
      </c>
      <c r="G98" s="46">
        <v>38598</v>
      </c>
      <c r="H98" s="133"/>
      <c r="I98" s="133"/>
      <c r="J98" s="133"/>
      <c r="K98" s="133"/>
      <c r="L98" s="205"/>
      <c r="M98" s="134"/>
      <c r="N98" s="133"/>
      <c r="O98" s="153">
        <f t="shared" si="3"/>
        <v>608391</v>
      </c>
    </row>
    <row r="99" spans="1:15" s="1" customFormat="1" ht="24">
      <c r="A99" s="104" t="s">
        <v>68</v>
      </c>
      <c r="B99" s="104"/>
      <c r="C99" s="121" t="s">
        <v>170</v>
      </c>
      <c r="D99" s="37">
        <v>1254962</v>
      </c>
      <c r="E99" s="37">
        <v>1254962</v>
      </c>
      <c r="F99" s="37"/>
      <c r="G99" s="37"/>
      <c r="H99" s="10"/>
      <c r="I99" s="10"/>
      <c r="J99" s="10"/>
      <c r="K99" s="10"/>
      <c r="L99" s="48"/>
      <c r="M99" s="10"/>
      <c r="N99" s="19"/>
      <c r="O99" s="153">
        <f t="shared" si="3"/>
        <v>1254962</v>
      </c>
    </row>
    <row r="100" spans="1:15" ht="12.75">
      <c r="A100" s="104" t="s">
        <v>69</v>
      </c>
      <c r="B100" s="104"/>
      <c r="C100" s="62" t="s">
        <v>67</v>
      </c>
      <c r="D100" s="37">
        <v>9221132</v>
      </c>
      <c r="E100" s="37">
        <v>9221132</v>
      </c>
      <c r="F100" s="37">
        <v>6216915</v>
      </c>
      <c r="G100" s="37">
        <v>1387925</v>
      </c>
      <c r="H100" s="10"/>
      <c r="I100" s="10"/>
      <c r="J100" s="10"/>
      <c r="K100" s="10"/>
      <c r="L100" s="48"/>
      <c r="M100" s="10"/>
      <c r="N100" s="19"/>
      <c r="O100" s="153">
        <f t="shared" si="3"/>
        <v>9221132</v>
      </c>
    </row>
    <row r="101" spans="1:15" ht="12.75">
      <c r="A101" s="104" t="s">
        <v>70</v>
      </c>
      <c r="B101" s="104"/>
      <c r="C101" s="62" t="s">
        <v>171</v>
      </c>
      <c r="D101" s="37">
        <v>22680146</v>
      </c>
      <c r="E101" s="37">
        <v>22680146</v>
      </c>
      <c r="F101" s="37">
        <v>17653883</v>
      </c>
      <c r="G101" s="37">
        <v>979688</v>
      </c>
      <c r="H101" s="167"/>
      <c r="I101" s="108">
        <v>1883340</v>
      </c>
      <c r="J101" s="108">
        <v>1873340</v>
      </c>
      <c r="K101" s="108">
        <v>1222711</v>
      </c>
      <c r="L101" s="107"/>
      <c r="M101" s="120">
        <v>10000</v>
      </c>
      <c r="N101" s="120"/>
      <c r="O101" s="153">
        <f t="shared" si="3"/>
        <v>24563486</v>
      </c>
    </row>
    <row r="102" spans="1:15" ht="13.5" thickBot="1">
      <c r="A102" s="232" t="s">
        <v>71</v>
      </c>
      <c r="B102" s="232"/>
      <c r="C102" s="214" t="s">
        <v>172</v>
      </c>
      <c r="D102" s="50">
        <v>374267</v>
      </c>
      <c r="E102" s="50">
        <v>374267</v>
      </c>
      <c r="F102" s="50">
        <v>283374</v>
      </c>
      <c r="G102" s="50"/>
      <c r="H102" s="12"/>
      <c r="I102" s="12"/>
      <c r="J102" s="12"/>
      <c r="K102" s="12"/>
      <c r="L102" s="50"/>
      <c r="M102" s="12"/>
      <c r="N102" s="22"/>
      <c r="O102" s="158">
        <f t="shared" si="3"/>
        <v>374267</v>
      </c>
    </row>
    <row r="103" spans="1:15" s="53" customFormat="1" ht="13.5" thickBot="1">
      <c r="A103" s="142"/>
      <c r="B103" s="143"/>
      <c r="C103" s="189" t="s">
        <v>19</v>
      </c>
      <c r="D103" s="190">
        <f aca="true" t="shared" si="10" ref="D103:N103">SUM(D104:D107)</f>
        <v>31969961</v>
      </c>
      <c r="E103" s="49">
        <f t="shared" si="10"/>
        <v>31969961</v>
      </c>
      <c r="F103" s="49">
        <f t="shared" si="10"/>
        <v>1414433</v>
      </c>
      <c r="G103" s="49">
        <f t="shared" si="10"/>
        <v>3494353</v>
      </c>
      <c r="H103" s="49">
        <f t="shared" si="10"/>
        <v>0</v>
      </c>
      <c r="I103" s="49">
        <f t="shared" si="10"/>
        <v>2017675</v>
      </c>
      <c r="J103" s="49">
        <f t="shared" si="10"/>
        <v>1977675</v>
      </c>
      <c r="K103" s="49">
        <f t="shared" si="10"/>
        <v>0</v>
      </c>
      <c r="L103" s="49">
        <f t="shared" si="10"/>
        <v>0</v>
      </c>
      <c r="M103" s="49">
        <f t="shared" si="10"/>
        <v>40000</v>
      </c>
      <c r="N103" s="191">
        <f t="shared" si="10"/>
        <v>0</v>
      </c>
      <c r="O103" s="192">
        <f t="shared" si="3"/>
        <v>33987636</v>
      </c>
    </row>
    <row r="104" spans="1:15" s="53" customFormat="1" ht="12.75">
      <c r="A104" s="122" t="s">
        <v>0</v>
      </c>
      <c r="B104" s="122"/>
      <c r="C104" s="193" t="s">
        <v>1</v>
      </c>
      <c r="D104" s="45">
        <v>1919961</v>
      </c>
      <c r="E104" s="45">
        <v>1919961</v>
      </c>
      <c r="F104" s="45">
        <v>1414433</v>
      </c>
      <c r="G104" s="45">
        <v>194353</v>
      </c>
      <c r="H104" s="45"/>
      <c r="I104" s="45">
        <f>SUM(J104,M104)</f>
        <v>217675</v>
      </c>
      <c r="J104" s="45">
        <v>177675</v>
      </c>
      <c r="K104" s="45"/>
      <c r="L104" s="45"/>
      <c r="M104" s="45">
        <v>40000</v>
      </c>
      <c r="N104" s="46"/>
      <c r="O104" s="194">
        <f t="shared" si="3"/>
        <v>2137636</v>
      </c>
    </row>
    <row r="105" spans="1:15" s="53" customFormat="1" ht="12.75">
      <c r="A105" s="105" t="s">
        <v>72</v>
      </c>
      <c r="B105" s="105"/>
      <c r="C105" s="52" t="s">
        <v>10</v>
      </c>
      <c r="D105" s="48">
        <v>30000000</v>
      </c>
      <c r="E105" s="48">
        <v>30000000</v>
      </c>
      <c r="F105" s="48"/>
      <c r="G105" s="48">
        <v>3300000</v>
      </c>
      <c r="H105" s="48"/>
      <c r="I105" s="48"/>
      <c r="J105" s="48"/>
      <c r="K105" s="48"/>
      <c r="L105" s="48"/>
      <c r="M105" s="48"/>
      <c r="N105" s="37"/>
      <c r="O105" s="194">
        <f t="shared" si="3"/>
        <v>30000000</v>
      </c>
    </row>
    <row r="106" spans="1:15" s="53" customFormat="1" ht="12.75">
      <c r="A106" s="105" t="s">
        <v>87</v>
      </c>
      <c r="B106" s="105"/>
      <c r="C106" s="52" t="s">
        <v>88</v>
      </c>
      <c r="D106" s="48"/>
      <c r="E106" s="48"/>
      <c r="F106" s="48"/>
      <c r="G106" s="48"/>
      <c r="H106" s="48"/>
      <c r="I106" s="48">
        <v>1800000</v>
      </c>
      <c r="J106" s="48">
        <v>1800000</v>
      </c>
      <c r="K106" s="48"/>
      <c r="L106" s="48"/>
      <c r="M106" s="48"/>
      <c r="N106" s="37"/>
      <c r="O106" s="194">
        <f aca="true" t="shared" si="11" ref="O106:O121">SUM(D106,I106)</f>
        <v>1800000</v>
      </c>
    </row>
    <row r="107" spans="1:15" s="53" customFormat="1" ht="13.5" thickBot="1">
      <c r="A107" s="105" t="s">
        <v>77</v>
      </c>
      <c r="B107" s="105"/>
      <c r="C107" s="52" t="s">
        <v>14</v>
      </c>
      <c r="D107" s="48">
        <v>50000</v>
      </c>
      <c r="E107" s="48">
        <v>50000</v>
      </c>
      <c r="F107" s="48"/>
      <c r="G107" s="48"/>
      <c r="H107" s="48"/>
      <c r="I107" s="48"/>
      <c r="J107" s="48"/>
      <c r="K107" s="48"/>
      <c r="L107" s="48"/>
      <c r="M107" s="48"/>
      <c r="N107" s="37"/>
      <c r="O107" s="194">
        <f t="shared" si="11"/>
        <v>50000</v>
      </c>
    </row>
    <row r="108" spans="1:15" ht="13.5" thickBot="1">
      <c r="A108" s="128"/>
      <c r="B108" s="129"/>
      <c r="C108" s="130" t="s">
        <v>138</v>
      </c>
      <c r="D108" s="14">
        <f>SUM(D109)</f>
        <v>949525</v>
      </c>
      <c r="E108" s="14">
        <f aca="true" t="shared" si="12" ref="E108:N108">SUM(E109)</f>
        <v>949525</v>
      </c>
      <c r="F108" s="14">
        <f t="shared" si="12"/>
        <v>778299</v>
      </c>
      <c r="G108" s="14">
        <f t="shared" si="12"/>
        <v>0</v>
      </c>
      <c r="H108" s="14">
        <f t="shared" si="12"/>
        <v>0</v>
      </c>
      <c r="I108" s="14">
        <f t="shared" si="12"/>
        <v>805160</v>
      </c>
      <c r="J108" s="14">
        <f t="shared" si="12"/>
        <v>805160</v>
      </c>
      <c r="K108" s="14">
        <f t="shared" si="12"/>
        <v>0</v>
      </c>
      <c r="L108" s="49">
        <f t="shared" si="12"/>
        <v>179655</v>
      </c>
      <c r="M108" s="14">
        <f t="shared" si="12"/>
        <v>0</v>
      </c>
      <c r="N108" s="15">
        <f t="shared" si="12"/>
        <v>0</v>
      </c>
      <c r="O108" s="17">
        <f t="shared" si="11"/>
        <v>1754685</v>
      </c>
    </row>
    <row r="109" spans="1:15" ht="13.5" thickBot="1">
      <c r="A109" s="135" t="s">
        <v>0</v>
      </c>
      <c r="B109" s="135"/>
      <c r="C109" s="136" t="s">
        <v>1</v>
      </c>
      <c r="D109" s="139">
        <v>949525</v>
      </c>
      <c r="E109" s="206">
        <v>949525</v>
      </c>
      <c r="F109" s="206">
        <v>778299</v>
      </c>
      <c r="G109" s="139">
        <v>0</v>
      </c>
      <c r="H109" s="138"/>
      <c r="I109" s="45">
        <f>SUM(J109,M109)</f>
        <v>805160</v>
      </c>
      <c r="J109" s="138">
        <v>805160</v>
      </c>
      <c r="K109" s="138"/>
      <c r="L109" s="206">
        <v>179655</v>
      </c>
      <c r="M109" s="138"/>
      <c r="N109" s="138"/>
      <c r="O109" s="158">
        <f t="shared" si="11"/>
        <v>1754685</v>
      </c>
    </row>
    <row r="110" spans="1:15" ht="13.5" thickBot="1">
      <c r="A110" s="128"/>
      <c r="B110" s="129"/>
      <c r="C110" s="130" t="s">
        <v>21</v>
      </c>
      <c r="D110" s="190">
        <f>SUM(D111:D112)</f>
        <v>747388</v>
      </c>
      <c r="E110" s="190">
        <f aca="true" t="shared" si="13" ref="E110:N110">SUM(E111:E112)</f>
        <v>747388</v>
      </c>
      <c r="F110" s="190">
        <f t="shared" si="13"/>
        <v>569062</v>
      </c>
      <c r="G110" s="190">
        <f t="shared" si="13"/>
        <v>34036</v>
      </c>
      <c r="H110" s="31">
        <f t="shared" si="13"/>
        <v>0</v>
      </c>
      <c r="I110" s="31">
        <f t="shared" si="13"/>
        <v>37234075</v>
      </c>
      <c r="J110" s="31">
        <f t="shared" si="13"/>
        <v>427492</v>
      </c>
      <c r="K110" s="31">
        <f t="shared" si="13"/>
        <v>283180</v>
      </c>
      <c r="L110" s="190">
        <f t="shared" si="13"/>
        <v>11238</v>
      </c>
      <c r="M110" s="31">
        <f t="shared" si="13"/>
        <v>36806583</v>
      </c>
      <c r="N110" s="29">
        <f t="shared" si="13"/>
        <v>36785583</v>
      </c>
      <c r="O110" s="17">
        <f t="shared" si="11"/>
        <v>37981463</v>
      </c>
    </row>
    <row r="111" spans="1:15" ht="12.75">
      <c r="A111" s="109" t="s">
        <v>0</v>
      </c>
      <c r="B111" s="109"/>
      <c r="C111" s="20" t="s">
        <v>1</v>
      </c>
      <c r="D111" s="45">
        <v>747388</v>
      </c>
      <c r="E111" s="46">
        <v>747388</v>
      </c>
      <c r="F111" s="23">
        <v>569062</v>
      </c>
      <c r="G111" s="45">
        <v>34036</v>
      </c>
      <c r="H111" s="23"/>
      <c r="I111" s="45">
        <f>SUM(J111,M111)</f>
        <v>448492</v>
      </c>
      <c r="J111" s="23">
        <v>427492</v>
      </c>
      <c r="K111" s="23">
        <v>283180</v>
      </c>
      <c r="L111" s="46">
        <v>11238</v>
      </c>
      <c r="M111" s="23">
        <v>21000</v>
      </c>
      <c r="N111" s="23"/>
      <c r="O111" s="153">
        <f t="shared" si="11"/>
        <v>1195880</v>
      </c>
    </row>
    <row r="112" spans="1:15" ht="13.5" thickBot="1">
      <c r="A112" s="110" t="s">
        <v>16</v>
      </c>
      <c r="B112" s="110"/>
      <c r="C112" s="6" t="s">
        <v>17</v>
      </c>
      <c r="D112" s="170"/>
      <c r="E112" s="170"/>
      <c r="F112" s="169"/>
      <c r="G112" s="170"/>
      <c r="H112" s="169"/>
      <c r="I112" s="47">
        <f>6100000+30685583</f>
        <v>36785583</v>
      </c>
      <c r="J112" s="204"/>
      <c r="K112" s="204"/>
      <c r="L112" s="204"/>
      <c r="M112" s="47">
        <f>6100000+30685583</f>
        <v>36785583</v>
      </c>
      <c r="N112" s="47">
        <f>6100000+30685583</f>
        <v>36785583</v>
      </c>
      <c r="O112" s="158">
        <f t="shared" si="11"/>
        <v>36785583</v>
      </c>
    </row>
    <row r="113" spans="1:15" ht="13.5" thickBot="1">
      <c r="A113" s="113"/>
      <c r="B113" s="141"/>
      <c r="C113" s="103" t="s">
        <v>38</v>
      </c>
      <c r="D113" s="190">
        <f aca="true" t="shared" si="14" ref="D113:N113">SUM(D114:D114)</f>
        <v>1459414</v>
      </c>
      <c r="E113" s="190">
        <f t="shared" si="14"/>
        <v>1459414</v>
      </c>
      <c r="F113" s="31">
        <f t="shared" si="14"/>
        <v>1055260</v>
      </c>
      <c r="G113" s="31">
        <f t="shared" si="14"/>
        <v>71890</v>
      </c>
      <c r="H113" s="31">
        <f t="shared" si="14"/>
        <v>0</v>
      </c>
      <c r="I113" s="190">
        <f t="shared" si="14"/>
        <v>0</v>
      </c>
      <c r="J113" s="190">
        <f t="shared" si="14"/>
        <v>0</v>
      </c>
      <c r="K113" s="190">
        <f t="shared" si="14"/>
        <v>0</v>
      </c>
      <c r="L113" s="190">
        <f t="shared" si="14"/>
        <v>0</v>
      </c>
      <c r="M113" s="190">
        <f t="shared" si="14"/>
        <v>0</v>
      </c>
      <c r="N113" s="233">
        <f t="shared" si="14"/>
        <v>0</v>
      </c>
      <c r="O113" s="17">
        <f t="shared" si="11"/>
        <v>1459414</v>
      </c>
    </row>
    <row r="114" spans="1:15" s="1" customFormat="1" ht="13.5" thickBot="1">
      <c r="A114" s="109" t="s">
        <v>0</v>
      </c>
      <c r="B114" s="109"/>
      <c r="C114" s="20" t="s">
        <v>1</v>
      </c>
      <c r="D114" s="45">
        <v>1459414</v>
      </c>
      <c r="E114" s="45">
        <v>1459414</v>
      </c>
      <c r="F114" s="13">
        <v>1055260</v>
      </c>
      <c r="G114" s="45">
        <v>71890</v>
      </c>
      <c r="H114" s="13"/>
      <c r="I114" s="13"/>
      <c r="J114" s="13"/>
      <c r="K114" s="45"/>
      <c r="L114" s="45"/>
      <c r="M114" s="13"/>
      <c r="N114" s="23"/>
      <c r="O114" s="153">
        <f t="shared" si="11"/>
        <v>1459414</v>
      </c>
    </row>
    <row r="115" spans="1:15" s="53" customFormat="1" ht="13.5" thickBot="1">
      <c r="A115" s="142"/>
      <c r="B115" s="143"/>
      <c r="C115" s="144" t="s">
        <v>20</v>
      </c>
      <c r="D115" s="49">
        <f>SUM(D116)</f>
        <v>889562</v>
      </c>
      <c r="E115" s="49">
        <f aca="true" t="shared" si="15" ref="E115:N115">SUM(E116)</f>
        <v>889562</v>
      </c>
      <c r="F115" s="49">
        <f t="shared" si="15"/>
        <v>665002</v>
      </c>
      <c r="G115" s="49">
        <f t="shared" si="15"/>
        <v>78260</v>
      </c>
      <c r="H115" s="49">
        <f t="shared" si="15"/>
        <v>0</v>
      </c>
      <c r="I115" s="49">
        <f t="shared" si="15"/>
        <v>278952</v>
      </c>
      <c r="J115" s="49">
        <f t="shared" si="15"/>
        <v>268952</v>
      </c>
      <c r="K115" s="49">
        <f t="shared" si="15"/>
        <v>0</v>
      </c>
      <c r="L115" s="49">
        <f t="shared" si="15"/>
        <v>209323</v>
      </c>
      <c r="M115" s="49">
        <f t="shared" si="15"/>
        <v>10000</v>
      </c>
      <c r="N115" s="60">
        <f t="shared" si="15"/>
        <v>0</v>
      </c>
      <c r="O115" s="17">
        <f t="shared" si="11"/>
        <v>1168514</v>
      </c>
    </row>
    <row r="116" spans="1:15" s="1" customFormat="1" ht="13.5" thickBot="1">
      <c r="A116" s="135" t="s">
        <v>0</v>
      </c>
      <c r="B116" s="135"/>
      <c r="C116" s="140" t="s">
        <v>1</v>
      </c>
      <c r="D116" s="139">
        <v>889562</v>
      </c>
      <c r="E116" s="139">
        <v>889562</v>
      </c>
      <c r="F116" s="137">
        <v>665002</v>
      </c>
      <c r="G116" s="139">
        <v>78260</v>
      </c>
      <c r="H116" s="137"/>
      <c r="I116" s="45">
        <f>SUM(J116,M116)</f>
        <v>278952</v>
      </c>
      <c r="J116" s="145">
        <v>268952</v>
      </c>
      <c r="K116" s="139"/>
      <c r="L116" s="139">
        <v>209323</v>
      </c>
      <c r="M116" s="137">
        <v>10000</v>
      </c>
      <c r="N116" s="138"/>
      <c r="O116" s="158">
        <f t="shared" si="11"/>
        <v>1168514</v>
      </c>
    </row>
    <row r="117" spans="1:15" s="1" customFormat="1" ht="13.5" thickBot="1">
      <c r="A117" s="113"/>
      <c r="B117" s="114"/>
      <c r="C117" s="103" t="s">
        <v>152</v>
      </c>
      <c r="D117" s="49">
        <f>SUM(D118)</f>
        <v>1912263</v>
      </c>
      <c r="E117" s="49">
        <f aca="true" t="shared" si="16" ref="E117:N117">SUM(E118)</f>
        <v>1912263</v>
      </c>
      <c r="F117" s="49">
        <f t="shared" si="16"/>
        <v>1413857</v>
      </c>
      <c r="G117" s="49">
        <f t="shared" si="16"/>
        <v>81425</v>
      </c>
      <c r="H117" s="49">
        <f t="shared" si="16"/>
        <v>0</v>
      </c>
      <c r="I117" s="49">
        <f t="shared" si="16"/>
        <v>25750</v>
      </c>
      <c r="J117" s="49">
        <f t="shared" si="16"/>
        <v>25750</v>
      </c>
      <c r="K117" s="49">
        <f t="shared" si="16"/>
        <v>0</v>
      </c>
      <c r="L117" s="49">
        <f t="shared" si="16"/>
        <v>24081</v>
      </c>
      <c r="M117" s="49">
        <f t="shared" si="16"/>
        <v>0</v>
      </c>
      <c r="N117" s="60">
        <f t="shared" si="16"/>
        <v>0</v>
      </c>
      <c r="O117" s="17">
        <f t="shared" si="11"/>
        <v>1938013</v>
      </c>
    </row>
    <row r="118" spans="1:15" s="1" customFormat="1" ht="13.5" thickBot="1">
      <c r="A118" s="109" t="s">
        <v>0</v>
      </c>
      <c r="B118" s="109"/>
      <c r="C118" s="20" t="s">
        <v>1</v>
      </c>
      <c r="D118" s="46">
        <v>1912263</v>
      </c>
      <c r="E118" s="46">
        <v>1912263</v>
      </c>
      <c r="F118" s="23">
        <v>1413857</v>
      </c>
      <c r="G118" s="46">
        <v>81425</v>
      </c>
      <c r="H118" s="166"/>
      <c r="I118" s="45">
        <f>SUM(J118,M118)</f>
        <v>25750</v>
      </c>
      <c r="J118" s="145">
        <v>25750</v>
      </c>
      <c r="K118" s="139"/>
      <c r="L118" s="139">
        <v>24081</v>
      </c>
      <c r="M118" s="166"/>
      <c r="N118" s="166"/>
      <c r="O118" s="28">
        <f t="shared" si="11"/>
        <v>1938013</v>
      </c>
    </row>
    <row r="119" spans="1:15" ht="13.5" thickBot="1">
      <c r="A119" s="113"/>
      <c r="B119" s="114"/>
      <c r="C119" s="103" t="s">
        <v>152</v>
      </c>
      <c r="D119" s="49">
        <f>SUM(D120)</f>
        <v>1000000</v>
      </c>
      <c r="E119" s="49">
        <f aca="true" t="shared" si="17" ref="E119:N119">SUM(E120)</f>
        <v>0</v>
      </c>
      <c r="F119" s="49">
        <f t="shared" si="17"/>
        <v>0</v>
      </c>
      <c r="G119" s="49">
        <f t="shared" si="17"/>
        <v>0</v>
      </c>
      <c r="H119" s="49">
        <f t="shared" si="17"/>
        <v>0</v>
      </c>
      <c r="I119" s="49">
        <f t="shared" si="17"/>
        <v>0</v>
      </c>
      <c r="J119" s="49">
        <f t="shared" si="17"/>
        <v>0</v>
      </c>
      <c r="K119" s="49">
        <f t="shared" si="17"/>
        <v>0</v>
      </c>
      <c r="L119" s="49">
        <f t="shared" si="17"/>
        <v>0</v>
      </c>
      <c r="M119" s="49">
        <f t="shared" si="17"/>
        <v>0</v>
      </c>
      <c r="N119" s="60">
        <f t="shared" si="17"/>
        <v>0</v>
      </c>
      <c r="O119" s="17">
        <f t="shared" si="11"/>
        <v>1000000</v>
      </c>
    </row>
    <row r="120" spans="1:15" ht="13.5" thickBot="1">
      <c r="A120" s="109" t="s">
        <v>15</v>
      </c>
      <c r="B120" s="109"/>
      <c r="C120" s="20" t="s">
        <v>153</v>
      </c>
      <c r="D120" s="161">
        <v>1000000</v>
      </c>
      <c r="E120" s="147"/>
      <c r="F120" s="146"/>
      <c r="G120" s="147"/>
      <c r="H120" s="146"/>
      <c r="I120" s="146"/>
      <c r="J120" s="146"/>
      <c r="K120" s="146"/>
      <c r="L120" s="147"/>
      <c r="M120" s="148"/>
      <c r="N120" s="148"/>
      <c r="O120" s="158">
        <f t="shared" si="11"/>
        <v>1000000</v>
      </c>
    </row>
    <row r="121" spans="1:15" ht="13.5" thickBot="1">
      <c r="A121" s="30"/>
      <c r="B121" s="16"/>
      <c r="C121" s="16" t="s">
        <v>159</v>
      </c>
      <c r="D121" s="207">
        <f aca="true" t="shared" si="18" ref="D121:N121">SUM(D14,D20,D34,D43,D50,D60,D92,D97,D103,D108,D110,D113,D115,D117,D119)</f>
        <v>1097152717</v>
      </c>
      <c r="E121" s="207">
        <f t="shared" si="18"/>
        <v>1096152717</v>
      </c>
      <c r="F121" s="16">
        <f t="shared" si="18"/>
        <v>383021757</v>
      </c>
      <c r="G121" s="16">
        <f t="shared" si="18"/>
        <v>108513345</v>
      </c>
      <c r="H121" s="16">
        <f t="shared" si="18"/>
        <v>0</v>
      </c>
      <c r="I121" s="16">
        <f t="shared" si="18"/>
        <v>77059131</v>
      </c>
      <c r="J121" s="16">
        <f t="shared" si="18"/>
        <v>39532107</v>
      </c>
      <c r="K121" s="16">
        <f t="shared" si="18"/>
        <v>2686377</v>
      </c>
      <c r="L121" s="207">
        <f t="shared" si="18"/>
        <v>4320749</v>
      </c>
      <c r="M121" s="16">
        <f t="shared" si="18"/>
        <v>37527024</v>
      </c>
      <c r="N121" s="16">
        <f t="shared" si="18"/>
        <v>36785583</v>
      </c>
      <c r="O121" s="17">
        <f t="shared" si="11"/>
        <v>1174211848</v>
      </c>
    </row>
    <row r="122" spans="1:15" ht="12.75">
      <c r="A122" s="7"/>
      <c r="B122" s="8"/>
      <c r="C122" s="7"/>
      <c r="D122" s="51"/>
      <c r="E122" s="51"/>
      <c r="F122" s="11"/>
      <c r="G122" s="51"/>
      <c r="H122" s="11"/>
      <c r="I122" s="87"/>
      <c r="J122" s="87"/>
      <c r="K122" s="51"/>
      <c r="L122" s="51"/>
      <c r="M122" s="11"/>
      <c r="N122" s="40"/>
      <c r="O122" s="56"/>
    </row>
    <row r="123" spans="1:14" ht="12.75">
      <c r="A123" s="67"/>
      <c r="B123" s="66"/>
      <c r="C123" s="67"/>
      <c r="D123" s="86"/>
      <c r="E123" s="86"/>
      <c r="F123" s="86"/>
      <c r="G123" s="86"/>
      <c r="H123" s="1"/>
      <c r="I123" s="86"/>
      <c r="J123" s="41"/>
      <c r="K123" s="41"/>
      <c r="L123" s="208"/>
      <c r="M123" s="41"/>
      <c r="N123" s="40"/>
    </row>
    <row r="124" spans="1:14" ht="12.75">
      <c r="A124" s="253" t="s">
        <v>135</v>
      </c>
      <c r="B124" s="254"/>
      <c r="C124" s="254"/>
      <c r="D124" s="86"/>
      <c r="E124" s="86" t="s">
        <v>161</v>
      </c>
      <c r="F124" s="86"/>
      <c r="G124" s="86"/>
      <c r="H124" s="1"/>
      <c r="I124" s="1"/>
      <c r="J124" s="1"/>
      <c r="K124" s="1"/>
      <c r="L124" s="88"/>
      <c r="M124" s="1"/>
      <c r="N124" s="85"/>
    </row>
    <row r="125" spans="1:14" ht="12.75">
      <c r="A125" s="73"/>
      <c r="B125" s="71"/>
      <c r="C125" s="73"/>
      <c r="D125" s="86"/>
      <c r="E125" s="1"/>
      <c r="F125" s="1"/>
      <c r="G125" s="88"/>
      <c r="H125" s="1"/>
      <c r="I125" s="1"/>
      <c r="J125" s="1"/>
      <c r="K125" s="1"/>
      <c r="L125" s="88"/>
      <c r="M125" s="1"/>
      <c r="N125" s="85"/>
    </row>
    <row r="126" spans="1:14" ht="17.25" customHeight="1">
      <c r="A126" s="72"/>
      <c r="B126" s="71"/>
      <c r="C126" s="72"/>
      <c r="D126" s="86"/>
      <c r="E126" s="1"/>
      <c r="F126" s="1"/>
      <c r="G126" s="88"/>
      <c r="H126" s="1"/>
      <c r="I126" s="1"/>
      <c r="J126" s="1"/>
      <c r="K126" s="1"/>
      <c r="L126" s="88"/>
      <c r="M126" s="1"/>
      <c r="N126" s="85"/>
    </row>
    <row r="127" spans="1:14" ht="12.75">
      <c r="A127" s="7"/>
      <c r="B127" s="8"/>
      <c r="C127" s="7"/>
      <c r="D127" s="11"/>
      <c r="E127" s="1"/>
      <c r="F127" s="1"/>
      <c r="G127" s="88"/>
      <c r="H127" s="1"/>
      <c r="I127" s="1"/>
      <c r="J127" s="1"/>
      <c r="K127" s="1"/>
      <c r="L127" s="88"/>
      <c r="M127" s="1"/>
      <c r="N127" s="40"/>
    </row>
    <row r="128" spans="1:14" ht="12.75">
      <c r="A128" s="74"/>
      <c r="B128" s="68"/>
      <c r="C128" s="74"/>
      <c r="D128" s="86"/>
      <c r="E128" s="1"/>
      <c r="F128" s="1"/>
      <c r="G128" s="88"/>
      <c r="H128" s="1"/>
      <c r="I128" s="1"/>
      <c r="J128" s="1"/>
      <c r="K128" s="1"/>
      <c r="L128" s="88"/>
      <c r="M128" s="1"/>
      <c r="N128" s="85"/>
    </row>
    <row r="129" spans="1:14" ht="12.75">
      <c r="A129" s="74"/>
      <c r="B129" s="68"/>
      <c r="C129" s="74"/>
      <c r="D129" s="86"/>
      <c r="E129" s="1"/>
      <c r="F129" s="1"/>
      <c r="G129" s="88"/>
      <c r="H129" s="1"/>
      <c r="I129" s="1"/>
      <c r="J129" s="1"/>
      <c r="K129" s="1"/>
      <c r="L129" s="88"/>
      <c r="M129" s="1"/>
      <c r="N129" s="85"/>
    </row>
    <row r="130" spans="1:14" ht="29.25" customHeight="1">
      <c r="A130" s="75"/>
      <c r="B130" s="68"/>
      <c r="C130" s="75"/>
      <c r="D130" s="89"/>
      <c r="E130" s="1"/>
      <c r="F130" s="1"/>
      <c r="G130" s="88"/>
      <c r="H130" s="1"/>
      <c r="I130" s="1"/>
      <c r="J130" s="1"/>
      <c r="K130" s="1"/>
      <c r="L130" s="88"/>
      <c r="M130" s="1"/>
      <c r="N130" s="85"/>
    </row>
    <row r="131" spans="1:14" s="9" customFormat="1" ht="15" customHeight="1">
      <c r="A131" s="63"/>
      <c r="B131" s="70"/>
      <c r="C131" s="63"/>
      <c r="D131" s="84"/>
      <c r="E131" s="84"/>
      <c r="F131" s="84"/>
      <c r="G131" s="83"/>
      <c r="H131" s="84"/>
      <c r="I131" s="84"/>
      <c r="J131" s="84"/>
      <c r="K131" s="84"/>
      <c r="L131" s="83"/>
      <c r="M131" s="84"/>
      <c r="N131" s="90"/>
    </row>
    <row r="132" spans="1:14" s="1" customFormat="1" ht="28.5" customHeight="1">
      <c r="A132" s="76"/>
      <c r="B132" s="8"/>
      <c r="C132" s="76"/>
      <c r="D132" s="11"/>
      <c r="G132" s="88"/>
      <c r="L132" s="88"/>
      <c r="N132" s="85"/>
    </row>
    <row r="133" spans="1:14" ht="16.5" customHeight="1">
      <c r="A133" s="78"/>
      <c r="B133" s="77"/>
      <c r="C133" s="78"/>
      <c r="D133" s="91"/>
      <c r="E133" s="1"/>
      <c r="F133" s="1"/>
      <c r="G133" s="92"/>
      <c r="H133" s="92"/>
      <c r="I133" s="92"/>
      <c r="J133" s="92"/>
      <c r="K133" s="92"/>
      <c r="L133" s="92"/>
      <c r="M133" s="92"/>
      <c r="N133" s="92"/>
    </row>
    <row r="134" spans="1:14" ht="14.25" customHeight="1">
      <c r="A134" s="80"/>
      <c r="B134" s="79"/>
      <c r="C134" s="80"/>
      <c r="D134" s="91"/>
      <c r="E134" s="1"/>
      <c r="F134" s="1"/>
      <c r="G134" s="93"/>
      <c r="H134" s="93"/>
      <c r="I134" s="92"/>
      <c r="J134" s="92"/>
      <c r="K134" s="92"/>
      <c r="L134" s="93"/>
      <c r="M134" s="93"/>
      <c r="N134" s="85"/>
    </row>
    <row r="135" spans="1:14" ht="12.75">
      <c r="A135" s="7"/>
      <c r="B135" s="8"/>
      <c r="C135" s="7"/>
      <c r="D135" s="11"/>
      <c r="E135" s="1"/>
      <c r="F135" s="1"/>
      <c r="G135" s="55"/>
      <c r="H135" s="40"/>
      <c r="I135" s="40"/>
      <c r="J135" s="40"/>
      <c r="K135" s="40"/>
      <c r="L135" s="55"/>
      <c r="M135" s="41"/>
      <c r="N135" s="40"/>
    </row>
    <row r="136" spans="1:14" ht="12.75">
      <c r="A136" s="7"/>
      <c r="B136" s="8"/>
      <c r="C136" s="7"/>
      <c r="D136" s="11"/>
      <c r="E136" s="1"/>
      <c r="F136" s="1"/>
      <c r="G136" s="55"/>
      <c r="H136" s="40"/>
      <c r="I136" s="1"/>
      <c r="J136" s="1"/>
      <c r="K136" s="40"/>
      <c r="L136" s="55"/>
      <c r="M136" s="40"/>
      <c r="N136" s="40"/>
    </row>
    <row r="137" spans="1:14" ht="12.75">
      <c r="A137" s="63"/>
      <c r="B137" s="70"/>
      <c r="C137" s="63"/>
      <c r="D137" s="91"/>
      <c r="E137" s="91"/>
      <c r="F137" s="91"/>
      <c r="G137" s="92"/>
      <c r="H137" s="91"/>
      <c r="I137" s="91"/>
      <c r="J137" s="91"/>
      <c r="K137" s="91"/>
      <c r="L137" s="92"/>
      <c r="M137" s="91"/>
      <c r="N137" s="91"/>
    </row>
    <row r="138" spans="1:14" s="1" customFormat="1" ht="12.75">
      <c r="A138" s="69"/>
      <c r="B138" s="68"/>
      <c r="C138" s="69"/>
      <c r="D138" s="82"/>
      <c r="E138" s="11"/>
      <c r="F138" s="11"/>
      <c r="G138" s="65"/>
      <c r="H138" s="94"/>
      <c r="I138" s="94"/>
      <c r="J138" s="94"/>
      <c r="K138" s="94"/>
      <c r="L138" s="65"/>
      <c r="M138" s="94"/>
      <c r="N138" s="85"/>
    </row>
    <row r="139" spans="7:12" s="1" customFormat="1" ht="12.75">
      <c r="G139" s="88"/>
      <c r="L139" s="88"/>
    </row>
    <row r="140" spans="1:14" ht="12.75">
      <c r="A140" s="81"/>
      <c r="B140" s="1"/>
      <c r="C140" s="81"/>
      <c r="D140" s="84"/>
      <c r="E140" s="84"/>
      <c r="F140" s="84"/>
      <c r="G140" s="95"/>
      <c r="H140" s="84"/>
      <c r="I140" s="84"/>
      <c r="J140" s="84"/>
      <c r="K140" s="84"/>
      <c r="L140" s="83"/>
      <c r="M140" s="84"/>
      <c r="N140" s="96"/>
    </row>
    <row r="142" spans="2:5" ht="12.75">
      <c r="B142" s="56"/>
      <c r="C142" s="56"/>
      <c r="D142" s="56"/>
      <c r="E142" s="56"/>
    </row>
    <row r="143" spans="2:10" ht="12.75">
      <c r="B143" s="59"/>
      <c r="C143" s="56"/>
      <c r="D143" s="56"/>
      <c r="E143" s="56"/>
      <c r="F143" s="56"/>
      <c r="G143" s="56"/>
      <c r="H143" s="56"/>
      <c r="I143" s="56"/>
      <c r="J143" s="56"/>
    </row>
    <row r="146" spans="5:9" ht="12.75">
      <c r="E146" s="58"/>
      <c r="F146" s="58"/>
      <c r="G146" s="58"/>
      <c r="H146" s="58"/>
      <c r="I146" s="58"/>
    </row>
  </sheetData>
  <sheetProtection/>
  <mergeCells count="30">
    <mergeCell ref="J10:J12"/>
    <mergeCell ref="K10:L10"/>
    <mergeCell ref="N11:N12"/>
    <mergeCell ref="F10:G10"/>
    <mergeCell ref="F11:F12"/>
    <mergeCell ref="M10:M12"/>
    <mergeCell ref="O9:O12"/>
    <mergeCell ref="D10:D12"/>
    <mergeCell ref="E10:E12"/>
    <mergeCell ref="G11:G12"/>
    <mergeCell ref="K11:K12"/>
    <mergeCell ref="L11:L12"/>
    <mergeCell ref="D9:H9"/>
    <mergeCell ref="I9:N9"/>
    <mergeCell ref="H10:H12"/>
    <mergeCell ref="I10:I12"/>
    <mergeCell ref="H65:H66"/>
    <mergeCell ref="I65:I66"/>
    <mergeCell ref="N65:N66"/>
    <mergeCell ref="O65:O66"/>
    <mergeCell ref="J65:J66"/>
    <mergeCell ref="K65:K66"/>
    <mergeCell ref="L65:L66"/>
    <mergeCell ref="M65:M66"/>
    <mergeCell ref="F65:F66"/>
    <mergeCell ref="G65:G66"/>
    <mergeCell ref="A124:C124"/>
    <mergeCell ref="A9:A12"/>
    <mergeCell ref="B9:B12"/>
    <mergeCell ref="C9:C12"/>
  </mergeCells>
  <printOptions/>
  <pageMargins left="0.4" right="0.3" top="0.43" bottom="0.37" header="0.52" footer="0.38"/>
  <pageSetup horizontalDpi="600" verticalDpi="600" orientation="landscape" paperSize="9" scale="60" r:id="rId1"/>
  <rowBreaks count="3" manualBreakCount="3">
    <brk id="54" max="255" man="1"/>
    <brk id="68" max="255" man="1"/>
    <brk id="10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Довольный пользователь Microsoft Office</cp:lastModifiedBy>
  <cp:lastPrinted>2016-12-28T12:29:35Z</cp:lastPrinted>
  <dcterms:created xsi:type="dcterms:W3CDTF">2002-01-31T05:59:03Z</dcterms:created>
  <dcterms:modified xsi:type="dcterms:W3CDTF">2017-02-28T14:59:11Z</dcterms:modified>
  <cp:category/>
  <cp:version/>
  <cp:contentType/>
  <cp:contentStatus/>
</cp:coreProperties>
</file>