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activeTab="0"/>
  </bookViews>
  <sheets>
    <sheet name="31.08.17.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<sst xmlns="http://schemas.openxmlformats.org/spreadsheetml/2006/main" count="188" uniqueCount="129">
  <si>
    <t>Загальний фонд</t>
  </si>
  <si>
    <t>Спеціальний фонд</t>
  </si>
  <si>
    <t>Код функціональної класифікації видатків та кредитування бюджету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</si>
  <si>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</si>
  <si>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</si>
  <si>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</si>
  <si>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грн.</t>
  </si>
  <si>
    <t>Управління освіти і науки</t>
  </si>
  <si>
    <t>Управління соціального захисту населення</t>
  </si>
  <si>
    <t>Відділ у справах сім"ї та молоді</t>
  </si>
  <si>
    <t>Міська комплексна програма подолання дитячої бездоглядності, підтримки сімей з дітьми й розвитку соціальних послуг для сім"ї, дітей та молоді "На зустріч дітям" на 2009-2017р.</t>
  </si>
  <si>
    <t>Служба у справах дітей</t>
  </si>
  <si>
    <t>Виконавчий комітет міської ради</t>
  </si>
  <si>
    <t xml:space="preserve">Програма щодо залучення міською радою юридичних осіб приватного права до надання безоплатної первинної правової допомоги в м.Біла Церква </t>
  </si>
  <si>
    <t>Відділ з фізичної культури та спорту</t>
  </si>
  <si>
    <t>Управління охорони здоров"я</t>
  </si>
  <si>
    <t>Білоцерківська міська цільова програма з надання медико-психологічної допомоги демобілізованим військовослужбовцям, які брали участь в антитерористичній операції та їх сім"ям на 2015-2017 роки"</t>
  </si>
  <si>
    <t xml:space="preserve">Програма розвитку системи освіти міста Білої Церкви </t>
  </si>
  <si>
    <t xml:space="preserve">Програма відзначення державних та професійних свят, ювілейних дат, заохочення та заслуги перед містом, здійснення представницьких та інших заходів </t>
  </si>
  <si>
    <t>Міська цільова програма сприяння соціальному становленню та розвитку молоді, підтримки сім’ї на 2016-2020 роки</t>
  </si>
  <si>
    <t xml:space="preserve">Програма розвитку малого підприємництва в м. Біла Церква  </t>
  </si>
  <si>
    <t>Програма організації громадських та інших робіт тимчасового характеру</t>
  </si>
  <si>
    <t>Програма розвитку культури і туризму м.Біла Церква на 2013-2017 р.</t>
  </si>
  <si>
    <t xml:space="preserve">Перелік місцевих (регіональних) програм, які фінансуватимуться за рахунок коштів
бюджету м.Біла Церква  у 2017 році
</t>
  </si>
  <si>
    <t>Код програмної класифікації видатків та кредитування місцевого бюджету</t>
  </si>
  <si>
    <t>Найменування головного розпорядника, відповідального виконавця бюджетної програми або напряму видатків згідно з типовою відомчою/ТПКВКМБ/ТКВКБМС</t>
  </si>
  <si>
    <t>Міська програма оздоровлення та відпочинку дітей міста в 2017 році</t>
  </si>
  <si>
    <t>Програма підтримки ЖБК, житлових кооперативів, індивідуальних житлових будинків та ОСББ в м.Біла Церква</t>
  </si>
  <si>
    <t>Програма утримання кладовищ, пам"ятників, пам"ятних знаків та меморіальних дошок в м.Біла Церква</t>
  </si>
  <si>
    <t>Програма розвитку футболу</t>
  </si>
  <si>
    <t>1513400</t>
  </si>
  <si>
    <t>1113500</t>
  </si>
  <si>
    <t>1113132</t>
  </si>
  <si>
    <t>1113160</t>
  </si>
  <si>
    <t>2013112</t>
  </si>
  <si>
    <t>2013160</t>
  </si>
  <si>
    <t>4018600</t>
  </si>
  <si>
    <t>0317450</t>
  </si>
  <si>
    <t>0318600</t>
  </si>
  <si>
    <t>1413400</t>
  </si>
  <si>
    <t>1513038</t>
  </si>
  <si>
    <t>1513034</t>
  </si>
  <si>
    <t>1513031</t>
  </si>
  <si>
    <t>1513033</t>
  </si>
  <si>
    <t>3400</t>
  </si>
  <si>
    <t>3038</t>
  </si>
  <si>
    <t>3034</t>
  </si>
  <si>
    <t>3031</t>
  </si>
  <si>
    <t>3033</t>
  </si>
  <si>
    <t>3500</t>
  </si>
  <si>
    <t>3132</t>
  </si>
  <si>
    <t>3160</t>
  </si>
  <si>
    <t>3112</t>
  </si>
  <si>
    <t>8600</t>
  </si>
  <si>
    <t>Інші освітні програми</t>
  </si>
  <si>
    <t>Утримання та навчально-тренувальна робота комунальних дитячо-юнацьких спортивних шкіл</t>
  </si>
  <si>
    <t>Надання загальної середньої освіти загальноосвітніми навчальними закладами</t>
  </si>
  <si>
    <t>Інші видатки на соціальний захист населення</t>
  </si>
  <si>
    <t>Компенсаційні виплати за пільговий проїзд електротранспортом окремим категоріям громадян</t>
  </si>
  <si>
    <t>Надання пільг окремим категоріям громадян з оплати послуг зв"язку</t>
  </si>
  <si>
    <t>Надання інших пільг ветеранам війни</t>
  </si>
  <si>
    <t>Надання інших пільг громадянам, які постраждали внаслідок ЧАЕС</t>
  </si>
  <si>
    <t xml:space="preserve">Інші видатки </t>
  </si>
  <si>
    <t>Програми і заходи центрів соціальних служб для сім"ї, дітей та молоді</t>
  </si>
  <si>
    <t xml:space="preserve">Оздоровлення та відпочинок дітей(крім заходів з  оздоровлення дітей за рахунок коштів на оздоровлення громадян, які потраждали внаслідок ЧАЄС) </t>
  </si>
  <si>
    <t>Заходи державної політики з питань дітей та їх соціального захисту</t>
  </si>
  <si>
    <t>Інші видатки</t>
  </si>
  <si>
    <t>Сприяння розвитку малого та середнього підприємництва</t>
  </si>
  <si>
    <t>Філармонії, музичні колективи і ансамблі та інші мистецькі заклади та заходи</t>
  </si>
  <si>
    <t>Проведення навчально-тренувальних зборів і змагань з олімпійських видів спорту</t>
  </si>
  <si>
    <t>1090</t>
  </si>
  <si>
    <t>0990</t>
  </si>
  <si>
    <t>0810</t>
  </si>
  <si>
    <t>0921</t>
  </si>
  <si>
    <t>1070</t>
  </si>
  <si>
    <t>1030</t>
  </si>
  <si>
    <t>1040</t>
  </si>
  <si>
    <t>0133</t>
  </si>
  <si>
    <t>0411</t>
  </si>
  <si>
    <t>0822</t>
  </si>
  <si>
    <t>2013111</t>
  </si>
  <si>
    <t>31111</t>
  </si>
  <si>
    <t>Утримання закладів, що надають соціальні послуги дітям, які опинилися в складних життєвих обставинах</t>
  </si>
  <si>
    <t>Цільова програма розвитку туризму у м.Біла Церква на 2016-2017 роки</t>
  </si>
  <si>
    <t>1113141</t>
  </si>
  <si>
    <t>3141</t>
  </si>
  <si>
    <t>4019140</t>
  </si>
  <si>
    <t>9140</t>
  </si>
  <si>
    <t>0540</t>
  </si>
  <si>
    <t>Інша діяльність у сфері охорони навколишнього природного середовища</t>
  </si>
  <si>
    <t>Комплексна програма охорони довкілля в м.Біла Церква на 2017-2021 р.</t>
  </si>
  <si>
    <t>Міська комплексна Програма розвитку фізичної культури і спорту м.Біла Церква на 2017-2021 р.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</si>
  <si>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</si>
  <si>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та заходів з інвалідного спорту</t>
  </si>
  <si>
    <t>Департамент ЖКГ</t>
  </si>
  <si>
    <t>Відділ культури і туризму</t>
  </si>
  <si>
    <t>Код ТПКВКМБ/ТКВКБМС</t>
  </si>
  <si>
    <t>Додаток  7
до рішення міської ради
від   22 .12.2016 р. № 386 -22 -УІІ</t>
  </si>
  <si>
    <t>( в редакції рішення міської ради</t>
  </si>
  <si>
    <t>Програма запобігання злочинності "Безпечне місто Біла Церква (СМАРТ-СІТІ: Безпека) на 2016-2018 роки</t>
  </si>
  <si>
    <t>Програма розвитку системи енергетичного менеджменту в м.Біла Церква на 2017-2020 роки</t>
  </si>
  <si>
    <t>Комплексна програма Білоцерківської міської ради з організації та фінансовому забезпеченню мобілізації, призову на військову службу за контрактом, призову на строкову військову службу та приписки до призовної дільниці громадян у місті Біла Церква на 2017 рік</t>
  </si>
  <si>
    <t>Здійснення заходів та реалізація проектів на виконання Державної цільової програми "Молодь України"</t>
  </si>
  <si>
    <t>Міська комплексна програма "Турбота" на 2016-2020 роки</t>
  </si>
  <si>
    <t>Програма надання окремих видів пільг за рахунок коштів міського бюджету на 2017-2020 роки</t>
  </si>
  <si>
    <t>Забезпечення діяльності місцевих центрів фізичного виховання населення "Спорт для всіх"</t>
  </si>
  <si>
    <t>0180</t>
  </si>
  <si>
    <t>Програма підтримки діяльності Білоцерківського відділу поліціїї ГУНП в Київській області та підпорядкованих територіальних відділень поліції на 2016-2017 роки</t>
  </si>
  <si>
    <t>Субвенція з місцевого бюджету державному бюджету на виконання програм соціально-економічного розвитку регіонів</t>
  </si>
  <si>
    <t>Програма розвитку земельних відносин у м.Біла Церква на 2017-2020 роки</t>
  </si>
  <si>
    <t>Міське фінансове управління ( в частині міжбюджетних трансфертів)</t>
  </si>
  <si>
    <t>Програма реалізації громадського бюджету ( бюджету участі) м.Біла Церква на 2017-2020 роки</t>
  </si>
  <si>
    <t>Програма розвитку громадянського суспільства у м.Біла Церква на 2016-2020 роки</t>
  </si>
  <si>
    <t>3037</t>
  </si>
  <si>
    <t>Компенсаційні виплати за пільговий проїзд  залізничним транспортом окремим категоріям громадян</t>
  </si>
  <si>
    <t>1513037</t>
  </si>
  <si>
    <t>0316310</t>
  </si>
  <si>
    <t>6310</t>
  </si>
  <si>
    <t>0490</t>
  </si>
  <si>
    <t>Реалізація заходів з інвестиційного розвитку територій</t>
  </si>
  <si>
    <t>Програма захисту населення і територій від надзвичайних ситуацій техногенного та природного характеру, забезпечення пожеженої безпеки на 2014-2017 роки ( із внесеними змінами)</t>
  </si>
  <si>
    <t>Секретар міської ради                                                                                                                                Б.М.Смуток</t>
  </si>
  <si>
    <t>0970</t>
  </si>
  <si>
    <t>Придбання, доставка та зберігання підручників і посібників</t>
  </si>
  <si>
    <t>0316430</t>
  </si>
  <si>
    <t>0443</t>
  </si>
  <si>
    <t>Розробка схем та проектних рішень масового застосування</t>
  </si>
  <si>
    <t xml:space="preserve"> Програма підтримки діяльності Філії-Центральна дитячо-юнацька навчально-спортивна база "Трудові резерви" в м.Біла Церква ЦСК КФВС МОН України на 2017-2020 роки</t>
  </si>
  <si>
    <t>від   31. 08.2017 р. № 1094 -35  -УІІ 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</si>
</sst>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6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7" fillId="46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51" fillId="0" borderId="7" applyNumberFormat="0" applyFill="0" applyAlignment="0" applyProtection="0"/>
    <xf numFmtId="0" fontId="12" fillId="0" borderId="8" applyNumberFormat="0" applyFill="0" applyAlignment="0" applyProtection="0"/>
    <xf numFmtId="0" fontId="52" fillId="47" borderId="9" applyNumberFormat="0" applyAlignment="0" applyProtection="0"/>
    <xf numFmtId="0" fontId="10" fillId="48" borderId="10" applyNumberFormat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4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6" fillId="3" borderId="0" applyNumberFormat="0" applyBorder="0" applyAlignment="0" applyProtection="0"/>
    <xf numFmtId="0" fontId="56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83" fontId="1" fillId="0" borderId="0" applyFont="0" applyFill="0" applyBorder="0" applyAlignment="0" applyProtection="0"/>
    <xf numFmtId="0" fontId="57" fillId="50" borderId="14" applyNumberFormat="0" applyAlignment="0" applyProtection="0"/>
    <xf numFmtId="0" fontId="18" fillId="0" borderId="15" applyNumberFormat="0" applyFill="0" applyAlignment="0" applyProtection="0"/>
    <xf numFmtId="0" fontId="58" fillId="54" borderId="0" applyNumberFormat="0" applyBorder="0" applyAlignment="0" applyProtection="0"/>
    <xf numFmtId="0" fontId="21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0" fontId="31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6" fillId="0" borderId="17" xfId="0" applyFont="1" applyBorder="1" applyAlignment="1">
      <alignment horizontal="center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Font="1" applyBorder="1" applyAlignment="1">
      <alignment horizontal="justify" vertical="center" wrapText="1"/>
    </xf>
    <xf numFmtId="0" fontId="27" fillId="0" borderId="20" xfId="0" applyFont="1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184" fontId="28" fillId="0" borderId="20" xfId="0" applyNumberFormat="1" applyFont="1" applyBorder="1" applyAlignment="1">
      <alignment vertical="justify"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3" fontId="32" fillId="0" borderId="20" xfId="0" applyNumberFormat="1" applyFont="1" applyBorder="1" applyAlignment="1">
      <alignment vertical="justify"/>
    </xf>
    <xf numFmtId="0" fontId="19" fillId="0" borderId="21" xfId="0" applyNumberFormat="1" applyFont="1" applyFill="1" applyBorder="1" applyAlignment="1" applyProtection="1">
      <alignment horizontal="center" vertical="center" wrapText="1"/>
      <protection/>
    </xf>
    <xf numFmtId="0" fontId="33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Font="1" applyBorder="1" applyAlignment="1">
      <alignment horizontal="center" vertical="center" wrapText="1"/>
    </xf>
    <xf numFmtId="3" fontId="20" fillId="0" borderId="20" xfId="0" applyNumberFormat="1" applyFont="1" applyFill="1" applyBorder="1" applyAlignment="1" applyProtection="1">
      <alignment vertical="center" wrapText="1"/>
      <protection/>
    </xf>
    <xf numFmtId="3" fontId="20" fillId="0" borderId="20" xfId="0" applyNumberFormat="1" applyFont="1" applyBorder="1" applyAlignment="1">
      <alignment horizontal="center" vertical="center" wrapText="1"/>
    </xf>
    <xf numFmtId="0" fontId="33" fillId="0" borderId="23" xfId="0" applyNumberFormat="1" applyFont="1" applyFill="1" applyBorder="1" applyAlignment="1" applyProtection="1">
      <alignment horizontal="center" vertical="center" wrapText="1"/>
      <protection/>
    </xf>
    <xf numFmtId="49" fontId="33" fillId="0" borderId="23" xfId="0" applyNumberFormat="1" applyFont="1" applyBorder="1" applyAlignment="1">
      <alignment horizontal="center" vertical="center" wrapText="1"/>
    </xf>
    <xf numFmtId="0" fontId="33" fillId="0" borderId="23" xfId="0" applyFont="1" applyBorder="1" applyAlignment="1">
      <alignment horizontal="justify" vertical="center" wrapText="1"/>
    </xf>
    <xf numFmtId="3" fontId="35" fillId="0" borderId="23" xfId="95" applyNumberFormat="1" applyFont="1" applyBorder="1" applyAlignment="1">
      <alignment vertical="center"/>
      <protection/>
    </xf>
    <xf numFmtId="3" fontId="32" fillId="0" borderId="23" xfId="95" applyNumberFormat="1" applyFont="1" applyBorder="1" applyAlignment="1">
      <alignment vertical="center"/>
      <protection/>
    </xf>
    <xf numFmtId="0" fontId="33" fillId="0" borderId="24" xfId="0" applyNumberFormat="1" applyFont="1" applyFill="1" applyBorder="1" applyAlignment="1" applyProtection="1">
      <alignment horizontal="center" vertical="center" wrapText="1"/>
      <protection/>
    </xf>
    <xf numFmtId="49" fontId="33" fillId="0" borderId="24" xfId="0" applyNumberFormat="1" applyFont="1" applyBorder="1" applyAlignment="1">
      <alignment horizontal="center" vertical="center" wrapText="1"/>
    </xf>
    <xf numFmtId="0" fontId="33" fillId="0" borderId="24" xfId="0" applyFont="1" applyBorder="1" applyAlignment="1">
      <alignment vertical="center" wrapText="1"/>
    </xf>
    <xf numFmtId="3" fontId="35" fillId="0" borderId="24" xfId="95" applyNumberFormat="1" applyFont="1" applyBorder="1">
      <alignment vertical="top"/>
      <protection/>
    </xf>
    <xf numFmtId="3" fontId="32" fillId="0" borderId="24" xfId="95" applyNumberFormat="1" applyFont="1" applyBorder="1">
      <alignment vertical="top"/>
      <protection/>
    </xf>
    <xf numFmtId="3" fontId="32" fillId="0" borderId="24" xfId="95" applyNumberFormat="1" applyFont="1" applyBorder="1" applyAlignment="1">
      <alignment vertical="center"/>
      <protection/>
    </xf>
    <xf numFmtId="49" fontId="20" fillId="0" borderId="20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justify" vertical="center" wrapText="1"/>
    </xf>
    <xf numFmtId="184" fontId="35" fillId="0" borderId="20" xfId="95" applyNumberFormat="1" applyFont="1" applyBorder="1">
      <alignment vertical="top"/>
      <protection/>
    </xf>
    <xf numFmtId="3" fontId="32" fillId="0" borderId="20" xfId="95" applyNumberFormat="1" applyFont="1" applyBorder="1">
      <alignment vertical="top"/>
      <protection/>
    </xf>
    <xf numFmtId="49" fontId="33" fillId="0" borderId="25" xfId="0" applyNumberFormat="1" applyFont="1" applyBorder="1" applyAlignment="1">
      <alignment horizontal="center" vertical="center" wrapText="1"/>
    </xf>
    <xf numFmtId="0" fontId="33" fillId="0" borderId="25" xfId="0" applyFont="1" applyBorder="1" applyAlignment="1">
      <alignment vertical="center" wrapText="1"/>
    </xf>
    <xf numFmtId="0" fontId="34" fillId="0" borderId="25" xfId="0" applyFont="1" applyFill="1" applyBorder="1" applyAlignment="1">
      <alignment wrapText="1"/>
    </xf>
    <xf numFmtId="3" fontId="35" fillId="0" borderId="25" xfId="95" applyNumberFormat="1" applyFont="1" applyBorder="1">
      <alignment vertical="top"/>
      <protection/>
    </xf>
    <xf numFmtId="3" fontId="32" fillId="0" borderId="26" xfId="95" applyNumberFormat="1" applyFont="1" applyBorder="1" applyAlignment="1">
      <alignment vertical="center"/>
      <protection/>
    </xf>
    <xf numFmtId="49" fontId="33" fillId="0" borderId="18" xfId="0" applyNumberFormat="1" applyFont="1" applyFill="1" applyBorder="1" applyAlignment="1">
      <alignment horizontal="center" vertical="center" wrapText="1"/>
    </xf>
    <xf numFmtId="49" fontId="33" fillId="0" borderId="18" xfId="0" applyNumberFormat="1" applyFont="1" applyBorder="1" applyAlignment="1">
      <alignment horizontal="center" vertical="center" wrapText="1"/>
    </xf>
    <xf numFmtId="0" fontId="34" fillId="0" borderId="18" xfId="0" applyFont="1" applyFill="1" applyBorder="1" applyAlignment="1">
      <alignment wrapText="1"/>
    </xf>
    <xf numFmtId="3" fontId="35" fillId="0" borderId="18" xfId="95" applyNumberFormat="1" applyFont="1" applyBorder="1">
      <alignment vertical="top"/>
      <protection/>
    </xf>
    <xf numFmtId="0" fontId="33" fillId="0" borderId="20" xfId="0" applyFont="1" applyBorder="1" applyAlignment="1">
      <alignment horizontal="center" vertical="center" wrapText="1"/>
    </xf>
    <xf numFmtId="49" fontId="33" fillId="0" borderId="20" xfId="0" applyNumberFormat="1" applyFont="1" applyBorder="1" applyAlignment="1">
      <alignment horizontal="center" vertical="center" wrapText="1"/>
    </xf>
    <xf numFmtId="3" fontId="32" fillId="0" borderId="27" xfId="95" applyNumberFormat="1" applyFont="1" applyBorder="1" applyAlignment="1">
      <alignment vertical="center"/>
      <protection/>
    </xf>
    <xf numFmtId="3" fontId="35" fillId="0" borderId="23" xfId="95" applyNumberFormat="1" applyFont="1" applyBorder="1">
      <alignment vertical="top"/>
      <protection/>
    </xf>
    <xf numFmtId="3" fontId="32" fillId="0" borderId="23" xfId="95" applyNumberFormat="1" applyFont="1" applyBorder="1">
      <alignment vertical="top"/>
      <protection/>
    </xf>
    <xf numFmtId="0" fontId="34" fillId="0" borderId="28" xfId="0" applyFont="1" applyFill="1" applyBorder="1" applyAlignment="1">
      <alignment vertical="center" wrapText="1"/>
    </xf>
    <xf numFmtId="3" fontId="35" fillId="0" borderId="24" xfId="0" applyNumberFormat="1" applyFont="1" applyBorder="1" applyAlignment="1">
      <alignment vertical="justify"/>
    </xf>
    <xf numFmtId="49" fontId="33" fillId="0" borderId="17" xfId="0" applyNumberFormat="1" applyFont="1" applyBorder="1" applyAlignment="1">
      <alignment horizontal="center" vertical="center" wrapText="1"/>
    </xf>
    <xf numFmtId="0" fontId="34" fillId="0" borderId="17" xfId="0" applyFont="1" applyFill="1" applyBorder="1" applyAlignment="1">
      <alignment vertical="center" wrapText="1"/>
    </xf>
    <xf numFmtId="3" fontId="35" fillId="0" borderId="17" xfId="95" applyNumberFormat="1" applyFont="1" applyBorder="1">
      <alignment vertical="top"/>
      <protection/>
    </xf>
    <xf numFmtId="3" fontId="32" fillId="0" borderId="17" xfId="95" applyNumberFormat="1" applyFont="1" applyBorder="1" applyAlignment="1">
      <alignment vertical="center"/>
      <protection/>
    </xf>
    <xf numFmtId="3" fontId="32" fillId="0" borderId="18" xfId="95" applyNumberFormat="1" applyFont="1" applyBorder="1" applyAlignment="1">
      <alignment vertical="center"/>
      <protection/>
    </xf>
    <xf numFmtId="49" fontId="33" fillId="0" borderId="29" xfId="0" applyNumberFormat="1" applyFont="1" applyBorder="1" applyAlignment="1">
      <alignment horizontal="center" vertical="center" wrapText="1"/>
    </xf>
    <xf numFmtId="49" fontId="33" fillId="0" borderId="30" xfId="0" applyNumberFormat="1" applyFont="1" applyBorder="1" applyAlignment="1">
      <alignment horizontal="center" vertical="center" wrapText="1"/>
    </xf>
    <xf numFmtId="0" fontId="34" fillId="0" borderId="20" xfId="0" applyFont="1" applyFill="1" applyBorder="1" applyAlignment="1">
      <alignment vertical="center" wrapText="1"/>
    </xf>
    <xf numFmtId="3" fontId="35" fillId="0" borderId="20" xfId="95" applyNumberFormat="1" applyFont="1" applyBorder="1">
      <alignment vertical="top"/>
      <protection/>
    </xf>
    <xf numFmtId="0" fontId="34" fillId="0" borderId="18" xfId="0" applyFont="1" applyFill="1" applyBorder="1" applyAlignment="1">
      <alignment vertical="center" wrapText="1"/>
    </xf>
    <xf numFmtId="184" fontId="35" fillId="0" borderId="20" xfId="95" applyNumberFormat="1" applyFont="1" applyBorder="1" applyAlignment="1">
      <alignment vertical="top" wrapText="1"/>
      <protection/>
    </xf>
    <xf numFmtId="0" fontId="33" fillId="0" borderId="25" xfId="0" applyFont="1" applyBorder="1" applyAlignment="1">
      <alignment horizontal="center" vertical="center" wrapText="1"/>
    </xf>
    <xf numFmtId="0" fontId="34" fillId="0" borderId="25" xfId="0" applyFont="1" applyFill="1" applyBorder="1" applyAlignment="1">
      <alignment vertical="center" wrapText="1"/>
    </xf>
    <xf numFmtId="3" fontId="35" fillId="0" borderId="25" xfId="95" applyNumberFormat="1" applyFont="1" applyBorder="1" applyAlignment="1">
      <alignment vertical="top"/>
      <protection/>
    </xf>
    <xf numFmtId="3" fontId="32" fillId="0" borderId="25" xfId="95" applyNumberFormat="1" applyFont="1" applyBorder="1" applyAlignment="1">
      <alignment vertical="center"/>
      <protection/>
    </xf>
    <xf numFmtId="0" fontId="33" fillId="0" borderId="23" xfId="0" applyFont="1" applyBorder="1" applyAlignment="1">
      <alignment horizontal="center" vertical="center" wrapText="1"/>
    </xf>
    <xf numFmtId="0" fontId="34" fillId="0" borderId="23" xfId="0" applyFont="1" applyFill="1" applyBorder="1" applyAlignment="1">
      <alignment vertical="center" wrapText="1"/>
    </xf>
    <xf numFmtId="3" fontId="35" fillId="0" borderId="23" xfId="95" applyNumberFormat="1" applyFont="1" applyBorder="1" applyAlignment="1">
      <alignment vertical="top"/>
      <protection/>
    </xf>
    <xf numFmtId="0" fontId="33" fillId="0" borderId="24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4" fillId="0" borderId="20" xfId="0" applyFont="1" applyFill="1" applyBorder="1" applyAlignment="1">
      <alignment wrapText="1"/>
    </xf>
    <xf numFmtId="3" fontId="35" fillId="0" borderId="20" xfId="95" applyNumberFormat="1" applyFont="1" applyFill="1" applyBorder="1">
      <alignment vertical="top"/>
      <protection/>
    </xf>
    <xf numFmtId="0" fontId="33" fillId="0" borderId="18" xfId="0" applyFont="1" applyBorder="1" applyAlignment="1">
      <alignment horizontal="center" vertical="center" wrapText="1"/>
    </xf>
    <xf numFmtId="3" fontId="35" fillId="0" borderId="18" xfId="95" applyNumberFormat="1" applyFont="1" applyFill="1" applyBorder="1">
      <alignment vertical="top"/>
      <protection/>
    </xf>
    <xf numFmtId="0" fontId="33" fillId="0" borderId="18" xfId="0" applyFont="1" applyFill="1" applyBorder="1" applyAlignment="1">
      <alignment horizontal="center" vertical="center" wrapText="1"/>
    </xf>
    <xf numFmtId="184" fontId="37" fillId="0" borderId="23" xfId="95" applyNumberFormat="1" applyFont="1" applyFill="1" applyBorder="1" applyAlignment="1">
      <alignment vertical="top" wrapText="1"/>
      <protection/>
    </xf>
    <xf numFmtId="3" fontId="32" fillId="0" borderId="17" xfId="95" applyNumberFormat="1" applyFont="1" applyBorder="1" applyAlignment="1">
      <alignment vertical="top"/>
      <protection/>
    </xf>
    <xf numFmtId="0" fontId="20" fillId="0" borderId="17" xfId="0" applyFont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justify" vertical="center" wrapText="1"/>
    </xf>
    <xf numFmtId="184" fontId="35" fillId="0" borderId="17" xfId="95" applyNumberFormat="1" applyFont="1" applyBorder="1">
      <alignment vertical="top"/>
      <protection/>
    </xf>
    <xf numFmtId="0" fontId="27" fillId="0" borderId="0" xfId="0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justify" vertical="center" wrapText="1"/>
    </xf>
    <xf numFmtId="184" fontId="28" fillId="0" borderId="0" xfId="0" applyNumberFormat="1" applyFont="1" applyBorder="1" applyAlignment="1">
      <alignment vertical="justify"/>
    </xf>
    <xf numFmtId="3" fontId="32" fillId="0" borderId="0" xfId="0" applyNumberFormat="1" applyFont="1" applyBorder="1" applyAlignment="1">
      <alignment vertical="justify"/>
    </xf>
    <xf numFmtId="3" fontId="35" fillId="0" borderId="25" xfId="95" applyNumberFormat="1" applyFont="1" applyFill="1" applyBorder="1">
      <alignment vertical="top"/>
      <protection/>
    </xf>
    <xf numFmtId="3" fontId="32" fillId="0" borderId="21" xfId="95" applyNumberFormat="1" applyFont="1" applyBorder="1" applyAlignment="1">
      <alignment vertical="center"/>
      <protection/>
    </xf>
    <xf numFmtId="0" fontId="33" fillId="0" borderId="24" xfId="0" applyFont="1" applyBorder="1" applyAlignment="1">
      <alignment horizontal="justify" vertical="center" wrapText="1"/>
    </xf>
    <xf numFmtId="0" fontId="33" fillId="0" borderId="17" xfId="0" applyFont="1" applyBorder="1" applyAlignment="1">
      <alignment horizontal="justify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36" fillId="0" borderId="31" xfId="0" applyFont="1" applyFill="1" applyBorder="1" applyAlignment="1">
      <alignment vertical="center" wrapText="1"/>
    </xf>
    <xf numFmtId="3" fontId="32" fillId="0" borderId="18" xfId="95" applyNumberFormat="1" applyFont="1" applyFill="1" applyBorder="1" applyAlignment="1">
      <alignment vertical="top"/>
      <protection/>
    </xf>
    <xf numFmtId="0" fontId="0" fillId="0" borderId="0" xfId="0" applyFill="1" applyAlignment="1">
      <alignment/>
    </xf>
    <xf numFmtId="0" fontId="33" fillId="0" borderId="25" xfId="0" applyFont="1" applyFill="1" applyBorder="1" applyAlignment="1">
      <alignment vertical="center" wrapText="1"/>
    </xf>
    <xf numFmtId="0" fontId="33" fillId="0" borderId="24" xfId="0" applyFont="1" applyFill="1" applyBorder="1" applyAlignment="1">
      <alignment vertical="center" wrapText="1"/>
    </xf>
    <xf numFmtId="0" fontId="33" fillId="0" borderId="18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vertical="center" wrapText="1"/>
    </xf>
    <xf numFmtId="184" fontId="32" fillId="0" borderId="20" xfId="95" applyNumberFormat="1" applyFont="1" applyFill="1" applyBorder="1" applyAlignment="1">
      <alignment vertical="top" wrapText="1"/>
      <protection/>
    </xf>
    <xf numFmtId="0" fontId="33" fillId="0" borderId="23" xfId="0" applyFont="1" applyFill="1" applyBorder="1" applyAlignment="1">
      <alignment vertical="center" wrapText="1"/>
    </xf>
    <xf numFmtId="0" fontId="34" fillId="0" borderId="24" xfId="0" applyFont="1" applyFill="1" applyBorder="1" applyAlignment="1">
      <alignment vertical="center" wrapText="1"/>
    </xf>
    <xf numFmtId="0" fontId="33" fillId="0" borderId="17" xfId="0" applyFont="1" applyFill="1" applyBorder="1" applyAlignment="1">
      <alignment vertical="center" wrapText="1"/>
    </xf>
    <xf numFmtId="0" fontId="33" fillId="0" borderId="23" xfId="0" applyFont="1" applyFill="1" applyBorder="1" applyAlignment="1">
      <alignment horizontal="justify" vertical="center" wrapText="1"/>
    </xf>
    <xf numFmtId="0" fontId="34" fillId="0" borderId="23" xfId="0" applyFont="1" applyFill="1" applyBorder="1" applyAlignment="1">
      <alignment wrapText="1"/>
    </xf>
    <xf numFmtId="0" fontId="20" fillId="0" borderId="20" xfId="0" applyFont="1" applyFill="1" applyBorder="1" applyAlignment="1">
      <alignment horizontal="justify" vertical="center" wrapText="1"/>
    </xf>
    <xf numFmtId="184" fontId="35" fillId="0" borderId="20" xfId="95" applyNumberFormat="1" applyFont="1" applyFill="1" applyBorder="1" applyAlignment="1">
      <alignment vertical="top" wrapText="1"/>
      <protection/>
    </xf>
    <xf numFmtId="0" fontId="33" fillId="0" borderId="25" xfId="0" applyFont="1" applyFill="1" applyBorder="1" applyAlignment="1">
      <alignment horizontal="justify" vertical="center" wrapText="1"/>
    </xf>
    <xf numFmtId="0" fontId="36" fillId="0" borderId="24" xfId="0" applyFont="1" applyFill="1" applyBorder="1" applyAlignment="1">
      <alignment wrapText="1"/>
    </xf>
    <xf numFmtId="0" fontId="33" fillId="0" borderId="25" xfId="0" applyFont="1" applyFill="1" applyBorder="1" applyAlignment="1">
      <alignment horizontal="center" vertical="center" wrapText="1"/>
    </xf>
    <xf numFmtId="49" fontId="33" fillId="0" borderId="25" xfId="0" applyNumberFormat="1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vertical="center" wrapText="1"/>
    </xf>
    <xf numFmtId="3" fontId="32" fillId="0" borderId="25" xfId="95" applyNumberFormat="1" applyFont="1" applyFill="1" applyBorder="1" applyAlignment="1">
      <alignment vertical="top"/>
      <protection/>
    </xf>
    <xf numFmtId="0" fontId="33" fillId="0" borderId="23" xfId="0" applyFont="1" applyFill="1" applyBorder="1" applyAlignment="1">
      <alignment horizontal="center" vertical="center" wrapText="1"/>
    </xf>
    <xf numFmtId="49" fontId="33" fillId="0" borderId="23" xfId="0" applyNumberFormat="1" applyFont="1" applyFill="1" applyBorder="1" applyAlignment="1">
      <alignment horizontal="center" vertical="center" wrapText="1"/>
    </xf>
    <xf numFmtId="49" fontId="33" fillId="0" borderId="24" xfId="0" applyNumberFormat="1" applyFont="1" applyFill="1" applyBorder="1" applyAlignment="1">
      <alignment horizontal="center"/>
    </xf>
    <xf numFmtId="0" fontId="33" fillId="0" borderId="24" xfId="0" applyFont="1" applyFill="1" applyBorder="1" applyAlignment="1">
      <alignment horizontal="left" wrapText="1"/>
    </xf>
    <xf numFmtId="3" fontId="35" fillId="0" borderId="18" xfId="95" applyNumberFormat="1" applyFont="1" applyBorder="1" applyAlignment="1">
      <alignment vertical="center"/>
      <protection/>
    </xf>
    <xf numFmtId="3" fontId="35" fillId="0" borderId="24" xfId="95" applyNumberFormat="1" applyFont="1" applyFill="1" applyBorder="1">
      <alignment vertical="top"/>
      <protection/>
    </xf>
    <xf numFmtId="3" fontId="32" fillId="0" borderId="24" xfId="95" applyNumberFormat="1" applyFont="1" applyFill="1" applyBorder="1" applyAlignment="1">
      <alignment vertical="top"/>
      <protection/>
    </xf>
    <xf numFmtId="0" fontId="34" fillId="0" borderId="26" xfId="0" applyFont="1" applyFill="1" applyBorder="1" applyAlignment="1">
      <alignment horizontal="left" vertical="center" wrapText="1"/>
    </xf>
    <xf numFmtId="0" fontId="34" fillId="0" borderId="23" xfId="0" applyFont="1" applyFill="1" applyBorder="1" applyAlignment="1">
      <alignment horizontal="left" vertical="center" wrapText="1"/>
    </xf>
    <xf numFmtId="0" fontId="34" fillId="0" borderId="17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23" xfId="0" applyFill="1" applyBorder="1" applyAlignment="1">
      <alignment horizontal="left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73"/>
  <sheetViews>
    <sheetView tabSelected="1" zoomScalePageLayoutView="0" workbookViewId="0" topLeftCell="A46">
      <selection activeCell="B15" sqref="B15"/>
    </sheetView>
  </sheetViews>
  <sheetFormatPr defaultColWidth="9.33203125" defaultRowHeight="12.75"/>
  <cols>
    <col min="1" max="1" width="18.16015625" style="0" customWidth="1"/>
    <col min="2" max="2" width="20.16015625" style="0" customWidth="1"/>
    <col min="3" max="3" width="16.83203125" style="0" customWidth="1"/>
    <col min="4" max="4" width="52.83203125" style="0" customWidth="1"/>
    <col min="5" max="5" width="72.5" style="0" customWidth="1"/>
    <col min="6" max="6" width="18.5" style="0" customWidth="1"/>
    <col min="7" max="7" width="19.5" style="0" customWidth="1"/>
    <col min="8" max="8" width="21.16015625" style="0" customWidth="1"/>
  </cols>
  <sheetData>
    <row r="3" spans="1:8" ht="56.25" customHeight="1">
      <c r="A3" s="4"/>
      <c r="B3" s="4"/>
      <c r="C3" s="4"/>
      <c r="D3" s="1"/>
      <c r="E3" s="1"/>
      <c r="F3" s="135" t="s">
        <v>97</v>
      </c>
      <c r="G3" s="135"/>
      <c r="H3" s="135"/>
    </row>
    <row r="4" spans="1:8" ht="15" customHeight="1">
      <c r="A4" s="4"/>
      <c r="B4" s="4"/>
      <c r="C4" s="4"/>
      <c r="D4" s="1"/>
      <c r="E4" s="1"/>
      <c r="F4" s="135" t="s">
        <v>98</v>
      </c>
      <c r="G4" s="136"/>
      <c r="H4" s="136"/>
    </row>
    <row r="5" spans="1:8" ht="15" customHeight="1">
      <c r="A5" s="4"/>
      <c r="B5" s="4"/>
      <c r="C5" s="4"/>
      <c r="D5" s="1"/>
      <c r="E5" s="1"/>
      <c r="F5" s="135" t="s">
        <v>128</v>
      </c>
      <c r="G5" s="136"/>
      <c r="H5" s="136"/>
    </row>
    <row r="6" spans="1:8" ht="16.5" customHeight="1">
      <c r="A6" s="4"/>
      <c r="B6" s="4"/>
      <c r="C6" s="4"/>
      <c r="D6" s="1"/>
      <c r="E6" s="1"/>
      <c r="F6" s="135"/>
      <c r="G6" s="135"/>
      <c r="H6" s="135"/>
    </row>
    <row r="7" spans="1:8" ht="16.5" customHeight="1">
      <c r="A7" s="4"/>
      <c r="B7" s="4"/>
      <c r="C7" s="4"/>
      <c r="D7" s="1"/>
      <c r="E7" s="1"/>
      <c r="F7" s="135"/>
      <c r="G7" s="135"/>
      <c r="H7" s="135"/>
    </row>
    <row r="8" spans="1:8" ht="48.75" customHeight="1">
      <c r="A8" s="134" t="s">
        <v>23</v>
      </c>
      <c r="B8" s="134"/>
      <c r="C8" s="134"/>
      <c r="D8" s="134"/>
      <c r="E8" s="134"/>
      <c r="F8" s="134"/>
      <c r="G8" s="134"/>
      <c r="H8" s="134"/>
    </row>
    <row r="9" spans="1:8" ht="18.75">
      <c r="A9" s="5"/>
      <c r="B9" s="5"/>
      <c r="C9" s="5"/>
      <c r="D9" s="2"/>
      <c r="E9" s="6"/>
      <c r="F9" s="6"/>
      <c r="G9" s="7"/>
      <c r="H9" s="3" t="s">
        <v>6</v>
      </c>
    </row>
    <row r="10" spans="1:8" ht="83.25" customHeight="1" thickBot="1">
      <c r="A10" s="17" t="s">
        <v>24</v>
      </c>
      <c r="B10" s="17" t="s">
        <v>96</v>
      </c>
      <c r="C10" s="9" t="s">
        <v>2</v>
      </c>
      <c r="D10" s="10" t="s">
        <v>25</v>
      </c>
      <c r="E10" s="8" t="s">
        <v>4</v>
      </c>
      <c r="F10" s="15" t="s">
        <v>0</v>
      </c>
      <c r="G10" s="8" t="s">
        <v>1</v>
      </c>
      <c r="H10" s="8" t="s">
        <v>5</v>
      </c>
    </row>
    <row r="11" spans="1:8" ht="25.5" customHeight="1" thickBot="1">
      <c r="A11" s="18"/>
      <c r="B11" s="18"/>
      <c r="C11" s="19"/>
      <c r="D11" s="20" t="s">
        <v>7</v>
      </c>
      <c r="E11" s="21"/>
      <c r="F11" s="22">
        <f>SUM(F12:F15)</f>
        <v>1410656</v>
      </c>
      <c r="G11" s="23">
        <v>200000</v>
      </c>
      <c r="H11" s="22">
        <f>SUM(H12:H15)</f>
        <v>1610656</v>
      </c>
    </row>
    <row r="12" spans="1:8" ht="24.75" customHeight="1">
      <c r="A12" s="24">
        <v>1011220</v>
      </c>
      <c r="B12" s="24">
        <v>1220</v>
      </c>
      <c r="C12" s="25" t="s">
        <v>71</v>
      </c>
      <c r="D12" s="26" t="s">
        <v>54</v>
      </c>
      <c r="E12" s="127" t="s">
        <v>17</v>
      </c>
      <c r="F12" s="27">
        <v>180000</v>
      </c>
      <c r="G12" s="28"/>
      <c r="H12" s="28">
        <f>SUM(F12:G12)</f>
        <v>180000</v>
      </c>
    </row>
    <row r="13" spans="1:8" ht="36" customHeight="1">
      <c r="A13" s="24">
        <v>1011160</v>
      </c>
      <c r="B13" s="24">
        <v>1160</v>
      </c>
      <c r="C13" s="122" t="s">
        <v>122</v>
      </c>
      <c r="D13" s="123" t="s">
        <v>123</v>
      </c>
      <c r="E13" s="137"/>
      <c r="F13" s="27"/>
      <c r="G13" s="27">
        <v>200000</v>
      </c>
      <c r="H13" s="28">
        <v>200000</v>
      </c>
    </row>
    <row r="14" spans="1:8" ht="49.5" customHeight="1">
      <c r="A14" s="24">
        <v>1015022</v>
      </c>
      <c r="B14" s="24">
        <v>5022</v>
      </c>
      <c r="C14" s="25" t="s">
        <v>72</v>
      </c>
      <c r="D14" s="26" t="s">
        <v>55</v>
      </c>
      <c r="E14" s="138" t="s">
        <v>26</v>
      </c>
      <c r="F14" s="27">
        <v>420000</v>
      </c>
      <c r="G14" s="28"/>
      <c r="H14" s="28">
        <f>SUM(F14:G14)</f>
        <v>420000</v>
      </c>
    </row>
    <row r="15" spans="1:8" ht="35.25" customHeight="1" thickBot="1">
      <c r="A15" s="24">
        <v>1011020</v>
      </c>
      <c r="B15" s="29">
        <v>1020</v>
      </c>
      <c r="C15" s="30" t="s">
        <v>73</v>
      </c>
      <c r="D15" s="31" t="s">
        <v>56</v>
      </c>
      <c r="E15" s="139"/>
      <c r="F15" s="32">
        <v>810656</v>
      </c>
      <c r="G15" s="33"/>
      <c r="H15" s="34">
        <f aca="true" t="shared" si="0" ref="H15:H29">SUM(F15:G15)</f>
        <v>810656</v>
      </c>
    </row>
    <row r="16" spans="1:8" ht="31.5" customHeight="1" thickBot="1">
      <c r="A16" s="21"/>
      <c r="B16" s="21"/>
      <c r="C16" s="35"/>
      <c r="D16" s="36" t="s">
        <v>8</v>
      </c>
      <c r="E16" s="37"/>
      <c r="F16" s="38">
        <f>SUM(F17:F22)</f>
        <v>21080700</v>
      </c>
      <c r="G16" s="38"/>
      <c r="H16" s="38">
        <f>SUM(H17:H22)</f>
        <v>21080700</v>
      </c>
    </row>
    <row r="17" spans="1:8" ht="24.75" customHeight="1">
      <c r="A17" s="39" t="s">
        <v>30</v>
      </c>
      <c r="B17" s="39" t="s">
        <v>44</v>
      </c>
      <c r="C17" s="39" t="s">
        <v>70</v>
      </c>
      <c r="D17" s="102" t="s">
        <v>57</v>
      </c>
      <c r="E17" s="41" t="s">
        <v>103</v>
      </c>
      <c r="F17" s="42">
        <f>3000000+1000000+1000000+600000</f>
        <v>5600000</v>
      </c>
      <c r="G17" s="42"/>
      <c r="H17" s="43">
        <f t="shared" si="0"/>
        <v>5600000</v>
      </c>
    </row>
    <row r="18" spans="1:8" ht="45" customHeight="1">
      <c r="A18" s="30" t="s">
        <v>40</v>
      </c>
      <c r="B18" s="30" t="s">
        <v>45</v>
      </c>
      <c r="C18" s="30" t="s">
        <v>74</v>
      </c>
      <c r="D18" s="103" t="s">
        <v>58</v>
      </c>
      <c r="E18" s="138" t="s">
        <v>104</v>
      </c>
      <c r="F18" s="32">
        <v>13000000</v>
      </c>
      <c r="G18" s="32"/>
      <c r="H18" s="34">
        <f t="shared" si="0"/>
        <v>13000000</v>
      </c>
    </row>
    <row r="19" spans="1:8" ht="45" customHeight="1">
      <c r="A19" s="30" t="s">
        <v>115</v>
      </c>
      <c r="B19" s="30" t="s">
        <v>113</v>
      </c>
      <c r="C19" s="30" t="s">
        <v>74</v>
      </c>
      <c r="D19" s="103" t="s">
        <v>114</v>
      </c>
      <c r="E19" s="140"/>
      <c r="F19" s="32">
        <v>1100000</v>
      </c>
      <c r="G19" s="32"/>
      <c r="H19" s="34">
        <f t="shared" si="0"/>
        <v>1100000</v>
      </c>
    </row>
    <row r="20" spans="1:8" ht="36.75" customHeight="1">
      <c r="A20" s="30" t="s">
        <v>41</v>
      </c>
      <c r="B20" s="30" t="s">
        <v>46</v>
      </c>
      <c r="C20" s="30" t="s">
        <v>74</v>
      </c>
      <c r="D20" s="103" t="s">
        <v>59</v>
      </c>
      <c r="E20" s="140"/>
      <c r="F20" s="32">
        <v>1000000</v>
      </c>
      <c r="G20" s="32"/>
      <c r="H20" s="59">
        <f t="shared" si="0"/>
        <v>1000000</v>
      </c>
    </row>
    <row r="21" spans="1:8" ht="30.75" customHeight="1">
      <c r="A21" s="30" t="s">
        <v>42</v>
      </c>
      <c r="B21" s="30" t="s">
        <v>47</v>
      </c>
      <c r="C21" s="30" t="s">
        <v>75</v>
      </c>
      <c r="D21" s="103" t="s">
        <v>60</v>
      </c>
      <c r="E21" s="140"/>
      <c r="F21" s="32">
        <v>199998</v>
      </c>
      <c r="G21" s="32"/>
      <c r="H21" s="34">
        <f t="shared" si="0"/>
        <v>199998</v>
      </c>
    </row>
    <row r="22" spans="1:8" ht="30" customHeight="1" thickBot="1">
      <c r="A22" s="44" t="s">
        <v>43</v>
      </c>
      <c r="B22" s="45" t="s">
        <v>48</v>
      </c>
      <c r="C22" s="45" t="s">
        <v>74</v>
      </c>
      <c r="D22" s="104" t="s">
        <v>61</v>
      </c>
      <c r="E22" s="139"/>
      <c r="F22" s="47">
        <v>180702</v>
      </c>
      <c r="G22" s="47"/>
      <c r="H22" s="28">
        <f t="shared" si="0"/>
        <v>180702</v>
      </c>
    </row>
    <row r="23" spans="1:8" ht="27.75" customHeight="1" thickBot="1">
      <c r="A23" s="48"/>
      <c r="B23" s="48"/>
      <c r="C23" s="49"/>
      <c r="D23" s="105" t="s">
        <v>9</v>
      </c>
      <c r="E23" s="106"/>
      <c r="F23" s="38">
        <f>SUM(F24:F28)</f>
        <v>1417954</v>
      </c>
      <c r="G23" s="38"/>
      <c r="H23" s="50">
        <f t="shared" si="0"/>
        <v>1417954</v>
      </c>
    </row>
    <row r="24" spans="1:8" ht="45.75" customHeight="1">
      <c r="A24" s="25" t="s">
        <v>84</v>
      </c>
      <c r="B24" s="25" t="s">
        <v>85</v>
      </c>
      <c r="C24" s="25" t="s">
        <v>76</v>
      </c>
      <c r="D24" s="107" t="s">
        <v>102</v>
      </c>
      <c r="E24" s="127" t="s">
        <v>19</v>
      </c>
      <c r="F24" s="51">
        <v>500000</v>
      </c>
      <c r="G24" s="52"/>
      <c r="H24" s="28">
        <f t="shared" si="0"/>
        <v>500000</v>
      </c>
    </row>
    <row r="25" spans="1:8" ht="21" customHeight="1">
      <c r="A25" s="30" t="s">
        <v>31</v>
      </c>
      <c r="B25" s="30" t="s">
        <v>49</v>
      </c>
      <c r="C25" s="30" t="s">
        <v>76</v>
      </c>
      <c r="D25" s="103" t="s">
        <v>62</v>
      </c>
      <c r="E25" s="128"/>
      <c r="F25" s="32">
        <v>207954</v>
      </c>
      <c r="G25" s="32"/>
      <c r="H25" s="34">
        <f t="shared" si="0"/>
        <v>207954</v>
      </c>
    </row>
    <row r="26" spans="1:8" ht="78.75" customHeight="1">
      <c r="A26" s="30" t="s">
        <v>84</v>
      </c>
      <c r="B26" s="30" t="s">
        <v>85</v>
      </c>
      <c r="C26" s="30" t="s">
        <v>76</v>
      </c>
      <c r="D26" s="107" t="s">
        <v>102</v>
      </c>
      <c r="E26" s="53" t="s">
        <v>101</v>
      </c>
      <c r="F26" s="54">
        <v>245000</v>
      </c>
      <c r="G26" s="54"/>
      <c r="H26" s="34">
        <f t="shared" si="0"/>
        <v>245000</v>
      </c>
    </row>
    <row r="27" spans="1:8" ht="59.25" customHeight="1">
      <c r="A27" s="30" t="s">
        <v>32</v>
      </c>
      <c r="B27" s="30" t="s">
        <v>50</v>
      </c>
      <c r="C27" s="30" t="s">
        <v>76</v>
      </c>
      <c r="D27" s="103" t="s">
        <v>63</v>
      </c>
      <c r="E27" s="108" t="s">
        <v>10</v>
      </c>
      <c r="F27" s="32">
        <v>10000</v>
      </c>
      <c r="G27" s="32"/>
      <c r="H27" s="34">
        <f t="shared" si="0"/>
        <v>10000</v>
      </c>
    </row>
    <row r="28" spans="1:8" ht="65.25" customHeight="1" thickBot="1">
      <c r="A28" s="55" t="s">
        <v>33</v>
      </c>
      <c r="B28" s="55" t="s">
        <v>51</v>
      </c>
      <c r="C28" s="55" t="s">
        <v>76</v>
      </c>
      <c r="D28" s="109" t="s">
        <v>64</v>
      </c>
      <c r="E28" s="56" t="s">
        <v>26</v>
      </c>
      <c r="F28" s="57">
        <v>455000</v>
      </c>
      <c r="G28" s="57"/>
      <c r="H28" s="58">
        <f t="shared" si="0"/>
        <v>455000</v>
      </c>
    </row>
    <row r="29" spans="1:8" ht="24.75" customHeight="1" thickBot="1">
      <c r="A29" s="60"/>
      <c r="B29" s="49"/>
      <c r="C29" s="49"/>
      <c r="D29" s="105" t="s">
        <v>11</v>
      </c>
      <c r="E29" s="77"/>
      <c r="F29" s="38">
        <f>SUM(F30:F32)</f>
        <v>595461</v>
      </c>
      <c r="G29" s="63"/>
      <c r="H29" s="50">
        <f t="shared" si="0"/>
        <v>595461</v>
      </c>
    </row>
    <row r="30" spans="1:8" ht="57" customHeight="1">
      <c r="A30" s="25" t="s">
        <v>34</v>
      </c>
      <c r="B30" s="25" t="s">
        <v>52</v>
      </c>
      <c r="C30" s="25" t="s">
        <v>76</v>
      </c>
      <c r="D30" s="110" t="s">
        <v>65</v>
      </c>
      <c r="E30" s="111" t="s">
        <v>10</v>
      </c>
      <c r="F30" s="51">
        <v>195461</v>
      </c>
      <c r="G30" s="51"/>
      <c r="H30" s="28">
        <f>SUM(F30:G30)</f>
        <v>195461</v>
      </c>
    </row>
    <row r="31" spans="1:8" ht="48.75" customHeight="1">
      <c r="A31" s="45" t="s">
        <v>80</v>
      </c>
      <c r="B31" s="45" t="s">
        <v>81</v>
      </c>
      <c r="C31" s="45" t="s">
        <v>76</v>
      </c>
      <c r="D31" s="109" t="s">
        <v>82</v>
      </c>
      <c r="E31" s="56" t="s">
        <v>26</v>
      </c>
      <c r="F31" s="47">
        <v>200000</v>
      </c>
      <c r="G31" s="47"/>
      <c r="H31" s="59">
        <f>SUM(F31:G31)</f>
        <v>200000</v>
      </c>
    </row>
    <row r="32" spans="1:8" ht="64.5" customHeight="1" thickBot="1">
      <c r="A32" s="55" t="s">
        <v>35</v>
      </c>
      <c r="B32" s="55" t="s">
        <v>51</v>
      </c>
      <c r="C32" s="55" t="s">
        <v>76</v>
      </c>
      <c r="D32" s="109" t="s">
        <v>64</v>
      </c>
      <c r="E32" s="56" t="s">
        <v>26</v>
      </c>
      <c r="F32" s="57">
        <v>200000</v>
      </c>
      <c r="G32" s="57"/>
      <c r="H32" s="58">
        <f>SUM(F32:G32)</f>
        <v>200000</v>
      </c>
    </row>
    <row r="33" spans="1:8" ht="27.75" customHeight="1" thickBot="1">
      <c r="A33" s="60"/>
      <c r="B33" s="61"/>
      <c r="C33" s="49"/>
      <c r="D33" s="105" t="s">
        <v>94</v>
      </c>
      <c r="E33" s="62"/>
      <c r="F33" s="63">
        <v>1100000</v>
      </c>
      <c r="G33" s="63">
        <v>3371429</v>
      </c>
      <c r="H33" s="50">
        <f>SUM(F33:G33)</f>
        <v>4471429</v>
      </c>
    </row>
    <row r="34" spans="1:8" ht="46.5" customHeight="1">
      <c r="A34" s="39" t="s">
        <v>36</v>
      </c>
      <c r="B34" s="39" t="s">
        <v>53</v>
      </c>
      <c r="C34" s="39" t="s">
        <v>77</v>
      </c>
      <c r="D34" s="102" t="s">
        <v>66</v>
      </c>
      <c r="E34" s="67" t="s">
        <v>27</v>
      </c>
      <c r="F34" s="42">
        <f>500000+600000</f>
        <v>1100000</v>
      </c>
      <c r="G34" s="42"/>
      <c r="H34" s="69">
        <f>500000+600000</f>
        <v>1100000</v>
      </c>
    </row>
    <row r="35" spans="1:8" ht="46.5" customHeight="1" thickBot="1">
      <c r="A35" s="45" t="s">
        <v>86</v>
      </c>
      <c r="B35" s="45" t="s">
        <v>87</v>
      </c>
      <c r="C35" s="45" t="s">
        <v>88</v>
      </c>
      <c r="D35" s="104" t="s">
        <v>89</v>
      </c>
      <c r="E35" s="64" t="s">
        <v>90</v>
      </c>
      <c r="F35" s="47"/>
      <c r="G35" s="124">
        <f>1254000+1044000+1073429</f>
        <v>3371429</v>
      </c>
      <c r="H35" s="59">
        <f>1254000+1044000+1073429</f>
        <v>3371429</v>
      </c>
    </row>
    <row r="36" spans="1:8" ht="32.25" customHeight="1" thickBot="1">
      <c r="A36" s="21"/>
      <c r="B36" s="21"/>
      <c r="C36" s="35"/>
      <c r="D36" s="112" t="s">
        <v>12</v>
      </c>
      <c r="E36" s="113"/>
      <c r="F36" s="38">
        <f>SUM(F37:F46)</f>
        <v>1750000</v>
      </c>
      <c r="G36" s="38">
        <f>SUM(G37:G46)</f>
        <v>3000000</v>
      </c>
      <c r="H36" s="38">
        <f>SUM(H37:H46)</f>
        <v>4750000</v>
      </c>
    </row>
    <row r="37" spans="1:8" ht="31.5">
      <c r="A37" s="39" t="s">
        <v>37</v>
      </c>
      <c r="B37" s="66">
        <v>7450</v>
      </c>
      <c r="C37" s="39" t="s">
        <v>78</v>
      </c>
      <c r="D37" s="114" t="s">
        <v>67</v>
      </c>
      <c r="E37" s="67" t="s">
        <v>20</v>
      </c>
      <c r="F37" s="68">
        <v>155000</v>
      </c>
      <c r="G37" s="68"/>
      <c r="H37" s="69">
        <f aca="true" t="shared" si="1" ref="H37:H63">SUM(F37:G37)</f>
        <v>155000</v>
      </c>
    </row>
    <row r="38" spans="1:8" ht="31.5">
      <c r="A38" s="25" t="s">
        <v>124</v>
      </c>
      <c r="B38" s="70">
        <v>6430</v>
      </c>
      <c r="C38" s="25" t="s">
        <v>125</v>
      </c>
      <c r="D38" s="110" t="s">
        <v>126</v>
      </c>
      <c r="E38" s="71" t="s">
        <v>109</v>
      </c>
      <c r="F38" s="72"/>
      <c r="G38" s="72">
        <v>1000000</v>
      </c>
      <c r="H38" s="28">
        <v>1000000</v>
      </c>
    </row>
    <row r="39" spans="1:8" ht="31.5">
      <c r="A39" s="25" t="s">
        <v>116</v>
      </c>
      <c r="B39" s="25" t="s">
        <v>117</v>
      </c>
      <c r="C39" s="25" t="s">
        <v>118</v>
      </c>
      <c r="D39" s="107" t="s">
        <v>119</v>
      </c>
      <c r="E39" s="71" t="s">
        <v>99</v>
      </c>
      <c r="F39" s="51">
        <f>1280000-1280000</f>
        <v>0</v>
      </c>
      <c r="G39" s="51">
        <f>720000+1280000</f>
        <v>2000000</v>
      </c>
      <c r="H39" s="28">
        <v>2000000</v>
      </c>
    </row>
    <row r="40" spans="1:8" ht="33.75" customHeight="1">
      <c r="A40" s="25" t="s">
        <v>38</v>
      </c>
      <c r="B40" s="70">
        <v>8600</v>
      </c>
      <c r="C40" s="25" t="s">
        <v>77</v>
      </c>
      <c r="D40" s="103" t="s">
        <v>66</v>
      </c>
      <c r="E40" s="71" t="s">
        <v>28</v>
      </c>
      <c r="F40" s="72">
        <v>50000</v>
      </c>
      <c r="G40" s="72"/>
      <c r="H40" s="34">
        <f t="shared" si="1"/>
        <v>50000</v>
      </c>
    </row>
    <row r="41" spans="1:8" ht="33.75" customHeight="1">
      <c r="A41" s="25" t="s">
        <v>38</v>
      </c>
      <c r="B41" s="70">
        <v>8600</v>
      </c>
      <c r="C41" s="25" t="s">
        <v>77</v>
      </c>
      <c r="D41" s="103" t="s">
        <v>66</v>
      </c>
      <c r="E41" s="71" t="s">
        <v>100</v>
      </c>
      <c r="F41" s="72">
        <v>1000000</v>
      </c>
      <c r="G41" s="72"/>
      <c r="H41" s="34">
        <v>1000000</v>
      </c>
    </row>
    <row r="42" spans="1:8" ht="33.75" customHeight="1">
      <c r="A42" s="25" t="s">
        <v>38</v>
      </c>
      <c r="B42" s="70">
        <v>8600</v>
      </c>
      <c r="C42" s="25" t="s">
        <v>77</v>
      </c>
      <c r="D42" s="103" t="s">
        <v>66</v>
      </c>
      <c r="E42" s="71" t="s">
        <v>111</v>
      </c>
      <c r="F42" s="72">
        <f>20000+70000</f>
        <v>90000</v>
      </c>
      <c r="G42" s="72"/>
      <c r="H42" s="34">
        <f>20000+70000</f>
        <v>90000</v>
      </c>
    </row>
    <row r="43" spans="1:8" ht="33.75" customHeight="1">
      <c r="A43" s="25" t="s">
        <v>38</v>
      </c>
      <c r="B43" s="70">
        <v>8600</v>
      </c>
      <c r="C43" s="25" t="s">
        <v>77</v>
      </c>
      <c r="D43" s="103" t="s">
        <v>66</v>
      </c>
      <c r="E43" s="71" t="s">
        <v>112</v>
      </c>
      <c r="F43" s="72">
        <v>30000</v>
      </c>
      <c r="G43" s="72"/>
      <c r="H43" s="34">
        <v>30000</v>
      </c>
    </row>
    <row r="44" spans="1:8" ht="47.25" customHeight="1">
      <c r="A44" s="25" t="s">
        <v>38</v>
      </c>
      <c r="B44" s="73">
        <v>8600</v>
      </c>
      <c r="C44" s="30" t="s">
        <v>77</v>
      </c>
      <c r="D44" s="103" t="s">
        <v>66</v>
      </c>
      <c r="E44" s="111" t="s">
        <v>18</v>
      </c>
      <c r="F44" s="32">
        <v>300000</v>
      </c>
      <c r="G44" s="32"/>
      <c r="H44" s="34">
        <f t="shared" si="1"/>
        <v>300000</v>
      </c>
    </row>
    <row r="45" spans="1:8" ht="45.75" customHeight="1">
      <c r="A45" s="25" t="s">
        <v>38</v>
      </c>
      <c r="B45" s="73">
        <v>8600</v>
      </c>
      <c r="C45" s="30" t="s">
        <v>77</v>
      </c>
      <c r="D45" s="103" t="s">
        <v>66</v>
      </c>
      <c r="E45" s="115" t="s">
        <v>13</v>
      </c>
      <c r="F45" s="32">
        <v>75000</v>
      </c>
      <c r="G45" s="32"/>
      <c r="H45" s="34">
        <f t="shared" si="1"/>
        <v>75000</v>
      </c>
    </row>
    <row r="46" spans="1:8" ht="36" customHeight="1" thickBot="1">
      <c r="A46" s="25" t="s">
        <v>38</v>
      </c>
      <c r="B46" s="74">
        <v>8600</v>
      </c>
      <c r="C46" s="55" t="s">
        <v>77</v>
      </c>
      <c r="D46" s="104" t="s">
        <v>66</v>
      </c>
      <c r="E46" s="64" t="s">
        <v>21</v>
      </c>
      <c r="F46" s="57">
        <v>50000</v>
      </c>
      <c r="G46" s="57"/>
      <c r="H46" s="34">
        <f t="shared" si="1"/>
        <v>50000</v>
      </c>
    </row>
    <row r="47" spans="1:8" ht="24.75" customHeight="1" thickBot="1">
      <c r="A47" s="75"/>
      <c r="B47" s="76"/>
      <c r="C47" s="35"/>
      <c r="D47" s="112" t="s">
        <v>95</v>
      </c>
      <c r="E47" s="77"/>
      <c r="F47" s="38">
        <f>SUM(F48:F49)</f>
        <v>760000</v>
      </c>
      <c r="G47" s="78"/>
      <c r="H47" s="50">
        <f t="shared" si="1"/>
        <v>760000</v>
      </c>
    </row>
    <row r="48" spans="1:8" ht="40.5" customHeight="1">
      <c r="A48" s="66">
        <v>2414030</v>
      </c>
      <c r="B48" s="66">
        <v>4030</v>
      </c>
      <c r="C48" s="39" t="s">
        <v>79</v>
      </c>
      <c r="D48" s="114" t="s">
        <v>68</v>
      </c>
      <c r="E48" s="41" t="s">
        <v>22</v>
      </c>
      <c r="F48" s="93">
        <f>400000+150000+160000</f>
        <v>710000</v>
      </c>
      <c r="G48" s="93"/>
      <c r="H48" s="69">
        <f t="shared" si="1"/>
        <v>710000</v>
      </c>
    </row>
    <row r="49" spans="1:8" ht="40.5" customHeight="1" thickBot="1">
      <c r="A49" s="70">
        <v>2414030</v>
      </c>
      <c r="B49" s="70">
        <v>4030</v>
      </c>
      <c r="C49" s="25" t="s">
        <v>79</v>
      </c>
      <c r="D49" s="110" t="s">
        <v>68</v>
      </c>
      <c r="E49" s="46" t="s">
        <v>83</v>
      </c>
      <c r="F49" s="80">
        <f>50000</f>
        <v>50000</v>
      </c>
      <c r="G49" s="80"/>
      <c r="H49" s="94">
        <f t="shared" si="1"/>
        <v>50000</v>
      </c>
    </row>
    <row r="50" spans="1:8" ht="16.5" thickBot="1">
      <c r="A50" s="48"/>
      <c r="B50" s="48"/>
      <c r="C50" s="35"/>
      <c r="D50" s="112" t="s">
        <v>14</v>
      </c>
      <c r="E50" s="113"/>
      <c r="F50" s="38">
        <v>1370000</v>
      </c>
      <c r="G50" s="63"/>
      <c r="H50" s="50">
        <f t="shared" si="1"/>
        <v>1370000</v>
      </c>
    </row>
    <row r="51" spans="1:8" ht="50.25" customHeight="1">
      <c r="A51" s="66">
        <v>1315022</v>
      </c>
      <c r="B51" s="66">
        <v>5031</v>
      </c>
      <c r="C51" s="39" t="s">
        <v>72</v>
      </c>
      <c r="D51" s="26" t="s">
        <v>55</v>
      </c>
      <c r="E51" s="67" t="s">
        <v>26</v>
      </c>
      <c r="F51" s="42">
        <v>420000</v>
      </c>
      <c r="G51" s="42"/>
      <c r="H51" s="43">
        <f t="shared" si="1"/>
        <v>420000</v>
      </c>
    </row>
    <row r="52" spans="1:8" ht="50.25" customHeight="1">
      <c r="A52" s="81">
        <v>1315011</v>
      </c>
      <c r="B52" s="79">
        <v>5011</v>
      </c>
      <c r="C52" s="45" t="s">
        <v>72</v>
      </c>
      <c r="D52" s="95" t="s">
        <v>69</v>
      </c>
      <c r="E52" s="46" t="s">
        <v>29</v>
      </c>
      <c r="F52" s="47">
        <f>100000</f>
        <v>100000</v>
      </c>
      <c r="G52" s="47"/>
      <c r="H52" s="58">
        <f t="shared" si="1"/>
        <v>100000</v>
      </c>
    </row>
    <row r="53" spans="1:8" ht="50.25" customHeight="1">
      <c r="A53" s="73">
        <v>1315011</v>
      </c>
      <c r="B53" s="73">
        <v>5011</v>
      </c>
      <c r="C53" s="30" t="s">
        <v>72</v>
      </c>
      <c r="D53" s="95" t="s">
        <v>69</v>
      </c>
      <c r="E53" s="129" t="s">
        <v>91</v>
      </c>
      <c r="F53" s="32">
        <f>350000+50000</f>
        <v>400000</v>
      </c>
      <c r="G53" s="32"/>
      <c r="H53" s="34">
        <f t="shared" si="1"/>
        <v>400000</v>
      </c>
    </row>
    <row r="54" spans="1:8" ht="50.25" customHeight="1">
      <c r="A54" s="73">
        <v>1315012</v>
      </c>
      <c r="B54" s="73">
        <v>5012</v>
      </c>
      <c r="C54" s="30" t="s">
        <v>72</v>
      </c>
      <c r="D54" s="95" t="s">
        <v>92</v>
      </c>
      <c r="E54" s="130"/>
      <c r="F54" s="32">
        <v>200000</v>
      </c>
      <c r="G54" s="32"/>
      <c r="H54" s="28">
        <f t="shared" si="1"/>
        <v>200000</v>
      </c>
    </row>
    <row r="55" spans="1:8" ht="50.25" customHeight="1">
      <c r="A55" s="73">
        <v>1315031</v>
      </c>
      <c r="B55" s="73">
        <v>5031</v>
      </c>
      <c r="C55" s="30" t="s">
        <v>72</v>
      </c>
      <c r="D55" s="26" t="s">
        <v>55</v>
      </c>
      <c r="E55" s="130"/>
      <c r="F55" s="32">
        <v>220000</v>
      </c>
      <c r="G55" s="32"/>
      <c r="H55" s="34">
        <f t="shared" si="1"/>
        <v>220000</v>
      </c>
    </row>
    <row r="56" spans="1:8" ht="50.25" customHeight="1">
      <c r="A56" s="73">
        <v>1315061</v>
      </c>
      <c r="B56" s="73">
        <v>5061</v>
      </c>
      <c r="C56" s="30" t="s">
        <v>72</v>
      </c>
      <c r="D56" s="95" t="s">
        <v>105</v>
      </c>
      <c r="E56" s="130"/>
      <c r="F56" s="32">
        <v>20000</v>
      </c>
      <c r="G56" s="32"/>
      <c r="H56" s="28">
        <f t="shared" si="1"/>
        <v>20000</v>
      </c>
    </row>
    <row r="57" spans="1:8" ht="34.5" customHeight="1" thickBot="1">
      <c r="A57" s="81">
        <v>1315022</v>
      </c>
      <c r="B57" s="79">
        <v>5022</v>
      </c>
      <c r="C57" s="45" t="s">
        <v>72</v>
      </c>
      <c r="D57" s="96" t="s">
        <v>93</v>
      </c>
      <c r="E57" s="130"/>
      <c r="F57" s="47">
        <v>10000</v>
      </c>
      <c r="G57" s="47"/>
      <c r="H57" s="59">
        <f t="shared" si="1"/>
        <v>10000</v>
      </c>
    </row>
    <row r="58" spans="1:8" ht="34.5" customHeight="1" thickBot="1">
      <c r="A58" s="97"/>
      <c r="B58" s="48"/>
      <c r="C58" s="49"/>
      <c r="D58" s="36" t="s">
        <v>110</v>
      </c>
      <c r="E58" s="98"/>
      <c r="F58" s="63"/>
      <c r="G58" s="63">
        <f>200000+150000+200000</f>
        <v>550000</v>
      </c>
      <c r="H58" s="38">
        <f>200000+150000+200000</f>
        <v>550000</v>
      </c>
    </row>
    <row r="59" spans="1:8" s="101" customFormat="1" ht="51" customHeight="1">
      <c r="A59" s="116">
        <v>7618370</v>
      </c>
      <c r="B59" s="116">
        <v>8370</v>
      </c>
      <c r="C59" s="117" t="s">
        <v>106</v>
      </c>
      <c r="D59" s="114" t="s">
        <v>108</v>
      </c>
      <c r="E59" s="118" t="s">
        <v>107</v>
      </c>
      <c r="F59" s="93"/>
      <c r="G59" s="93">
        <v>200000</v>
      </c>
      <c r="H59" s="119">
        <v>200000</v>
      </c>
    </row>
    <row r="60" spans="1:8" s="101" customFormat="1" ht="53.25" customHeight="1">
      <c r="A60" s="120">
        <v>7618370</v>
      </c>
      <c r="B60" s="120">
        <v>8370</v>
      </c>
      <c r="C60" s="121" t="s">
        <v>106</v>
      </c>
      <c r="D60" s="110" t="s">
        <v>108</v>
      </c>
      <c r="E60" s="115" t="s">
        <v>127</v>
      </c>
      <c r="F60" s="125"/>
      <c r="G60" s="125">
        <v>200000</v>
      </c>
      <c r="H60" s="126">
        <v>200000</v>
      </c>
    </row>
    <row r="61" spans="1:8" s="101" customFormat="1" ht="67.5" customHeight="1" thickBot="1">
      <c r="A61" s="120">
        <v>7618370</v>
      </c>
      <c r="B61" s="120">
        <v>8370</v>
      </c>
      <c r="C61" s="121" t="s">
        <v>106</v>
      </c>
      <c r="D61" s="110" t="s">
        <v>108</v>
      </c>
      <c r="E61" s="99" t="s">
        <v>120</v>
      </c>
      <c r="F61" s="80"/>
      <c r="G61" s="80">
        <v>150000</v>
      </c>
      <c r="H61" s="100">
        <v>150000</v>
      </c>
    </row>
    <row r="62" spans="1:8" ht="16.5" thickBot="1">
      <c r="A62" s="48"/>
      <c r="B62" s="48"/>
      <c r="C62" s="35"/>
      <c r="D62" s="36" t="s">
        <v>15</v>
      </c>
      <c r="E62" s="65"/>
      <c r="F62" s="38">
        <f>SUM(F63:F63)</f>
        <v>470000</v>
      </c>
      <c r="G62" s="63"/>
      <c r="H62" s="38">
        <f>SUM(H63:H63)</f>
        <v>470000</v>
      </c>
    </row>
    <row r="63" spans="1:8" ht="63" customHeight="1">
      <c r="A63" s="45" t="s">
        <v>39</v>
      </c>
      <c r="B63" s="45" t="s">
        <v>44</v>
      </c>
      <c r="C63" s="45" t="s">
        <v>70</v>
      </c>
      <c r="D63" s="40" t="s">
        <v>57</v>
      </c>
      <c r="E63" s="82" t="s">
        <v>16</v>
      </c>
      <c r="F63" s="47">
        <v>470000</v>
      </c>
      <c r="G63" s="47"/>
      <c r="H63" s="83">
        <f t="shared" si="1"/>
        <v>470000</v>
      </c>
    </row>
    <row r="64" spans="1:8" ht="16.5" thickBot="1">
      <c r="A64" s="84"/>
      <c r="B64" s="84"/>
      <c r="C64" s="85"/>
      <c r="D64" s="86"/>
      <c r="E64" s="87"/>
      <c r="F64" s="57"/>
      <c r="G64" s="57"/>
      <c r="H64" s="58"/>
    </row>
    <row r="65" spans="1:8" ht="16.5" thickBot="1">
      <c r="A65" s="12"/>
      <c r="B65" s="12"/>
      <c r="C65" s="13"/>
      <c r="D65" s="11" t="s">
        <v>3</v>
      </c>
      <c r="E65" s="14"/>
      <c r="F65" s="16">
        <f>SUM(F11,F16,F23,F29,F33,F36,F47,F50,F62)</f>
        <v>29954771</v>
      </c>
      <c r="G65" s="16">
        <f>SUM(G11,G16,G23,G29,G33,G36,G47,G50,G58,G62)</f>
        <v>7121429</v>
      </c>
      <c r="H65" s="16">
        <f>SUM(H11,H16,H23,H29,H33,H36,H47,H50,H58,H62)</f>
        <v>37076200</v>
      </c>
    </row>
    <row r="66" spans="1:8" ht="15.75">
      <c r="A66" s="88"/>
      <c r="B66" s="88"/>
      <c r="C66" s="89"/>
      <c r="D66" s="90"/>
      <c r="E66" s="91"/>
      <c r="F66" s="92"/>
      <c r="G66" s="92"/>
      <c r="H66" s="92"/>
    </row>
    <row r="67" spans="1:8" ht="15.75">
      <c r="A67" s="88"/>
      <c r="B67" s="88"/>
      <c r="C67" s="89"/>
      <c r="D67" s="90"/>
      <c r="E67" s="91"/>
      <c r="F67" s="92"/>
      <c r="G67" s="92"/>
      <c r="H67" s="92"/>
    </row>
    <row r="68" spans="1:8" ht="12.75">
      <c r="A68" s="4"/>
      <c r="B68" s="4"/>
      <c r="C68" s="4"/>
      <c r="D68" s="1"/>
      <c r="E68" s="1"/>
      <c r="F68" s="1"/>
      <c r="G68" s="1"/>
      <c r="H68" s="1"/>
    </row>
    <row r="69" spans="1:8" ht="12.75">
      <c r="A69" s="131" t="s">
        <v>121</v>
      </c>
      <c r="B69" s="132"/>
      <c r="C69" s="132"/>
      <c r="D69" s="132"/>
      <c r="E69" s="132"/>
      <c r="F69" s="132"/>
      <c r="G69" s="132"/>
      <c r="H69" s="132"/>
    </row>
    <row r="73" spans="4:10" ht="22.5">
      <c r="D73" s="133"/>
      <c r="E73" s="134"/>
      <c r="F73" s="134"/>
      <c r="G73" s="134"/>
      <c r="H73" s="134"/>
      <c r="I73" s="134"/>
      <c r="J73" s="134"/>
    </row>
  </sheetData>
  <sheetProtection/>
  <mergeCells count="13">
    <mergeCell ref="E12:E13"/>
    <mergeCell ref="E14:E15"/>
    <mergeCell ref="E18:E22"/>
    <mergeCell ref="E24:E25"/>
    <mergeCell ref="E53:E57"/>
    <mergeCell ref="A69:H69"/>
    <mergeCell ref="D73:J73"/>
    <mergeCell ref="F3:H3"/>
    <mergeCell ref="F4:H4"/>
    <mergeCell ref="F5:H5"/>
    <mergeCell ref="F6:H6"/>
    <mergeCell ref="F7:H7"/>
    <mergeCell ref="A8:H8"/>
  </mergeCells>
  <printOptions/>
  <pageMargins left="0.4724409448818898" right="0.35433070866141736" top="0.4330708661417323" bottom="0.35433070866141736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Довольный пользователь Microsoft Office</cp:lastModifiedBy>
  <cp:lastPrinted>2017-08-09T13:18:07Z</cp:lastPrinted>
  <dcterms:created xsi:type="dcterms:W3CDTF">2014-01-17T10:52:16Z</dcterms:created>
  <dcterms:modified xsi:type="dcterms:W3CDTF">2017-09-04T09:00:36Z</dcterms:modified>
  <cp:category/>
  <cp:version/>
  <cp:contentType/>
  <cp:contentStatus/>
</cp:coreProperties>
</file>